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бщая папка\Отчеты\ЕДДС\2026\"/>
    </mc:Choice>
  </mc:AlternateContent>
  <bookViews>
    <workbookView xWindow="0" yWindow="0" windowWidth="16380" windowHeight="8190" tabRatio="500" firstSheet="12" activeTab="12"/>
  </bookViews>
  <sheets>
    <sheet name="01" sheetId="1" state="hidden" r:id="rId1"/>
    <sheet name="02" sheetId="2" state="hidden" r:id="rId2"/>
    <sheet name="03" sheetId="3" state="hidden" r:id="rId3"/>
    <sheet name="04" sheetId="4" state="hidden" r:id="rId4"/>
    <sheet name="05" sheetId="5" state="hidden" r:id="rId5"/>
    <sheet name="06" sheetId="6" state="hidden" r:id="rId6"/>
    <sheet name="07" sheetId="7" state="hidden" r:id="rId7"/>
    <sheet name="08" sheetId="8" state="hidden" r:id="rId8"/>
    <sheet name="09" sheetId="9" state="hidden" r:id="rId9"/>
    <sheet name="10" sheetId="10" state="hidden" r:id="rId10"/>
    <sheet name="11" sheetId="11" state="hidden" r:id="rId11"/>
    <sheet name="12" sheetId="12" state="hidden" r:id="rId12"/>
    <sheet name="Январь" sheetId="13" r:id="rId13"/>
    <sheet name="Февраль" sheetId="14" state="hidden" r:id="rId14"/>
    <sheet name="Март" sheetId="15" state="hidden" r:id="rId15"/>
    <sheet name="Апрель" sheetId="16" state="hidden" r:id="rId16"/>
    <sheet name="Май" sheetId="17" state="hidden" r:id="rId17"/>
    <sheet name="Июнь" sheetId="18" state="hidden" r:id="rId18"/>
    <sheet name="Июль" sheetId="19" state="hidden" r:id="rId19"/>
    <sheet name="Август" sheetId="20" state="hidden" r:id="rId20"/>
    <sheet name="Сентябрь" sheetId="21" state="hidden" r:id="rId21"/>
    <sheet name="Октябрь" sheetId="22" state="hidden" r:id="rId22"/>
    <sheet name="Ноябрь" sheetId="23" state="hidden" r:id="rId23"/>
    <sheet name="Декабрь" sheetId="2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1" i="24" l="1"/>
  <c r="G31" i="24"/>
  <c r="F31" i="24"/>
  <c r="E31" i="24"/>
  <c r="D31" i="24"/>
  <c r="C31" i="24"/>
  <c r="B31" i="24"/>
  <c r="H31" i="23"/>
  <c r="G31" i="23"/>
  <c r="F31" i="23"/>
  <c r="E31" i="23"/>
  <c r="D31" i="23"/>
  <c r="C31" i="23"/>
  <c r="B31" i="23"/>
  <c r="H31" i="22"/>
  <c r="G31" i="22"/>
  <c r="F31" i="22"/>
  <c r="E31" i="22"/>
  <c r="D31" i="22"/>
  <c r="C31" i="22"/>
  <c r="B31" i="22"/>
  <c r="H31" i="21"/>
  <c r="G31" i="21"/>
  <c r="F31" i="21"/>
  <c r="E31" i="21"/>
  <c r="D31" i="21"/>
  <c r="C31" i="21"/>
  <c r="B31" i="21"/>
  <c r="H31" i="20"/>
  <c r="G31" i="20"/>
  <c r="F31" i="20"/>
  <c r="E31" i="20"/>
  <c r="D31" i="20"/>
  <c r="C31" i="20"/>
  <c r="B31" i="20"/>
  <c r="H31" i="19"/>
  <c r="G31" i="19"/>
  <c r="F31" i="19"/>
  <c r="E31" i="19"/>
  <c r="D31" i="19"/>
  <c r="C31" i="19"/>
  <c r="B31" i="19"/>
  <c r="H31" i="18"/>
  <c r="G31" i="18"/>
  <c r="F31" i="18"/>
  <c r="E31" i="18"/>
  <c r="D31" i="18"/>
  <c r="C31" i="18"/>
  <c r="B31" i="18"/>
  <c r="H31" i="17"/>
  <c r="G31" i="17"/>
  <c r="F31" i="17"/>
  <c r="E31" i="17"/>
  <c r="D31" i="17"/>
  <c r="C31" i="17"/>
  <c r="B31" i="17"/>
  <c r="H31" i="16"/>
  <c r="G31" i="16"/>
  <c r="F31" i="16"/>
  <c r="E31" i="16"/>
  <c r="D31" i="16"/>
  <c r="C31" i="16"/>
  <c r="B31" i="16"/>
  <c r="H31" i="15"/>
  <c r="G31" i="15"/>
  <c r="F31" i="15"/>
  <c r="E31" i="15"/>
  <c r="D31" i="15"/>
  <c r="C31" i="15"/>
  <c r="B31" i="15"/>
  <c r="H31" i="14"/>
  <c r="G31" i="14"/>
  <c r="F31" i="14"/>
  <c r="E31" i="14"/>
  <c r="D31" i="14"/>
  <c r="C31" i="14"/>
  <c r="B31" i="14"/>
  <c r="H31" i="13"/>
  <c r="G31" i="13"/>
  <c r="F31" i="13"/>
  <c r="E31" i="13"/>
  <c r="D31" i="13"/>
  <c r="C31" i="13"/>
  <c r="B31" i="13"/>
  <c r="M30" i="12"/>
  <c r="L30" i="12"/>
  <c r="K30" i="12"/>
  <c r="J30" i="12"/>
  <c r="I30" i="12"/>
  <c r="H30" i="12"/>
  <c r="G30" i="12"/>
  <c r="D30" i="12"/>
  <c r="C30" i="12"/>
  <c r="F30" i="12" s="1"/>
  <c r="B30" i="12"/>
  <c r="E30" i="12" s="1"/>
  <c r="M29" i="12"/>
  <c r="L29" i="12"/>
  <c r="K29" i="12"/>
  <c r="J29" i="12"/>
  <c r="I29" i="12"/>
  <c r="H29" i="12"/>
  <c r="G29" i="12"/>
  <c r="D29" i="12"/>
  <c r="C29" i="12"/>
  <c r="F29" i="12" s="1"/>
  <c r="B29" i="12"/>
  <c r="E29" i="12" s="1"/>
  <c r="M28" i="12"/>
  <c r="L28" i="12"/>
  <c r="K28" i="12"/>
  <c r="J28" i="12"/>
  <c r="I28" i="12"/>
  <c r="H28" i="12"/>
  <c r="G28" i="12"/>
  <c r="D28" i="12"/>
  <c r="C28" i="12"/>
  <c r="F28" i="12" s="1"/>
  <c r="B28" i="12"/>
  <c r="E28" i="12" s="1"/>
  <c r="M27" i="12"/>
  <c r="L27" i="12"/>
  <c r="K27" i="12"/>
  <c r="J27" i="12"/>
  <c r="I27" i="12"/>
  <c r="H27" i="12"/>
  <c r="G27" i="12"/>
  <c r="D27" i="12"/>
  <c r="C27" i="12"/>
  <c r="F27" i="12" s="1"/>
  <c r="B27" i="12"/>
  <c r="E27" i="12" s="1"/>
  <c r="M26" i="12"/>
  <c r="L26" i="12"/>
  <c r="K26" i="12"/>
  <c r="J26" i="12"/>
  <c r="I26" i="12"/>
  <c r="H26" i="12"/>
  <c r="G26" i="12"/>
  <c r="D26" i="12"/>
  <c r="C26" i="12"/>
  <c r="F26" i="12" s="1"/>
  <c r="B26" i="12"/>
  <c r="E26" i="12" s="1"/>
  <c r="M25" i="12"/>
  <c r="L25" i="12"/>
  <c r="K25" i="12"/>
  <c r="J25" i="12"/>
  <c r="I25" i="12"/>
  <c r="H25" i="12"/>
  <c r="G25" i="12"/>
  <c r="D25" i="12"/>
  <c r="C25" i="12"/>
  <c r="F25" i="12" s="1"/>
  <c r="B25" i="12"/>
  <c r="E25" i="12" s="1"/>
  <c r="M24" i="12"/>
  <c r="L24" i="12"/>
  <c r="K24" i="12"/>
  <c r="J24" i="12"/>
  <c r="I24" i="12"/>
  <c r="H24" i="12"/>
  <c r="G24" i="12"/>
  <c r="D24" i="12"/>
  <c r="C24" i="12"/>
  <c r="F24" i="12" s="1"/>
  <c r="B24" i="12"/>
  <c r="E24" i="12" s="1"/>
  <c r="M23" i="12"/>
  <c r="L23" i="12"/>
  <c r="K23" i="12"/>
  <c r="J23" i="12"/>
  <c r="I23" i="12"/>
  <c r="H23" i="12"/>
  <c r="G23" i="12"/>
  <c r="D23" i="12"/>
  <c r="C23" i="12"/>
  <c r="F23" i="12" s="1"/>
  <c r="B23" i="12"/>
  <c r="E23" i="12" s="1"/>
  <c r="M22" i="12"/>
  <c r="L22" i="12"/>
  <c r="K22" i="12"/>
  <c r="J22" i="12"/>
  <c r="I22" i="12"/>
  <c r="H22" i="12"/>
  <c r="G22" i="12"/>
  <c r="D22" i="12"/>
  <c r="C22" i="12"/>
  <c r="F22" i="12" s="1"/>
  <c r="B22" i="12"/>
  <c r="E22" i="12" s="1"/>
  <c r="M21" i="12"/>
  <c r="L21" i="12"/>
  <c r="K21" i="12"/>
  <c r="J21" i="12"/>
  <c r="I21" i="12"/>
  <c r="H21" i="12"/>
  <c r="G21" i="12"/>
  <c r="D21" i="12"/>
  <c r="C21" i="12"/>
  <c r="F21" i="12" s="1"/>
  <c r="B21" i="12"/>
  <c r="E21" i="12" s="1"/>
  <c r="M20" i="12"/>
  <c r="L20" i="12"/>
  <c r="K20" i="12"/>
  <c r="J20" i="12"/>
  <c r="I20" i="12"/>
  <c r="H20" i="12"/>
  <c r="G20" i="12"/>
  <c r="D20" i="12"/>
  <c r="C20" i="12"/>
  <c r="F20" i="12" s="1"/>
  <c r="B20" i="12"/>
  <c r="E20" i="12" s="1"/>
  <c r="M19" i="12"/>
  <c r="L19" i="12"/>
  <c r="K19" i="12"/>
  <c r="J19" i="12"/>
  <c r="I19" i="12"/>
  <c r="H19" i="12"/>
  <c r="G19" i="12"/>
  <c r="D19" i="12"/>
  <c r="C19" i="12"/>
  <c r="F19" i="12" s="1"/>
  <c r="B19" i="12"/>
  <c r="E19" i="12" s="1"/>
  <c r="M18" i="12"/>
  <c r="L18" i="12"/>
  <c r="K18" i="12"/>
  <c r="J18" i="12"/>
  <c r="I18" i="12"/>
  <c r="H18" i="12"/>
  <c r="G18" i="12"/>
  <c r="D18" i="12"/>
  <c r="C18" i="12"/>
  <c r="F18" i="12" s="1"/>
  <c r="B18" i="12"/>
  <c r="E18" i="12" s="1"/>
  <c r="M17" i="12"/>
  <c r="L17" i="12"/>
  <c r="K17" i="12"/>
  <c r="J17" i="12"/>
  <c r="I17" i="12"/>
  <c r="H17" i="12"/>
  <c r="G17" i="12"/>
  <c r="D17" i="12"/>
  <c r="C17" i="12"/>
  <c r="F17" i="12" s="1"/>
  <c r="B17" i="12"/>
  <c r="E17" i="12" s="1"/>
  <c r="M16" i="12"/>
  <c r="L16" i="12"/>
  <c r="K16" i="12"/>
  <c r="J16" i="12"/>
  <c r="I16" i="12"/>
  <c r="H16" i="12"/>
  <c r="G16" i="12"/>
  <c r="D16" i="12"/>
  <c r="C16" i="12"/>
  <c r="F16" i="12" s="1"/>
  <c r="B16" i="12"/>
  <c r="E16" i="12" s="1"/>
  <c r="M15" i="12"/>
  <c r="L15" i="12"/>
  <c r="K15" i="12"/>
  <c r="J15" i="12"/>
  <c r="I15" i="12"/>
  <c r="H15" i="12"/>
  <c r="G15" i="12"/>
  <c r="D15" i="12"/>
  <c r="C15" i="12"/>
  <c r="F15" i="12" s="1"/>
  <c r="B15" i="12"/>
  <c r="E15" i="12" s="1"/>
  <c r="M14" i="12"/>
  <c r="L14" i="12"/>
  <c r="K14" i="12"/>
  <c r="J14" i="12"/>
  <c r="I14" i="12"/>
  <c r="H14" i="12"/>
  <c r="G14" i="12"/>
  <c r="D14" i="12"/>
  <c r="C14" i="12"/>
  <c r="F14" i="12" s="1"/>
  <c r="B14" i="12"/>
  <c r="E14" i="12" s="1"/>
  <c r="M13" i="12"/>
  <c r="L13" i="12"/>
  <c r="K13" i="12"/>
  <c r="J13" i="12"/>
  <c r="I13" i="12"/>
  <c r="H13" i="12"/>
  <c r="G13" i="12"/>
  <c r="D13" i="12"/>
  <c r="C13" i="12"/>
  <c r="F13" i="12" s="1"/>
  <c r="B13" i="12"/>
  <c r="E13" i="12" s="1"/>
  <c r="M12" i="12"/>
  <c r="L12" i="12"/>
  <c r="K12" i="12"/>
  <c r="J12" i="12"/>
  <c r="I12" i="12"/>
  <c r="H12" i="12"/>
  <c r="G12" i="12"/>
  <c r="D12" i="12"/>
  <c r="C12" i="12"/>
  <c r="F12" i="12" s="1"/>
  <c r="B12" i="12"/>
  <c r="E12" i="12" s="1"/>
  <c r="M11" i="12"/>
  <c r="L11" i="12"/>
  <c r="K11" i="12"/>
  <c r="J11" i="12"/>
  <c r="I11" i="12"/>
  <c r="H11" i="12"/>
  <c r="G11" i="12"/>
  <c r="D11" i="12"/>
  <c r="C11" i="12"/>
  <c r="F11" i="12" s="1"/>
  <c r="B11" i="12"/>
  <c r="E11" i="12" s="1"/>
  <c r="M10" i="12"/>
  <c r="L10" i="12"/>
  <c r="K10" i="12"/>
  <c r="J10" i="12"/>
  <c r="I10" i="12"/>
  <c r="H10" i="12"/>
  <c r="G10" i="12"/>
  <c r="D10" i="12"/>
  <c r="C10" i="12"/>
  <c r="F10" i="12" s="1"/>
  <c r="B10" i="12"/>
  <c r="E10" i="12" s="1"/>
  <c r="M9" i="12"/>
  <c r="L9" i="12"/>
  <c r="K9" i="12"/>
  <c r="J9" i="12"/>
  <c r="I9" i="12"/>
  <c r="H9" i="12"/>
  <c r="G9" i="12"/>
  <c r="D9" i="12"/>
  <c r="C9" i="12"/>
  <c r="F9" i="12" s="1"/>
  <c r="B9" i="12"/>
  <c r="E9" i="12" s="1"/>
  <c r="M8" i="12"/>
  <c r="L8" i="12"/>
  <c r="K8" i="12"/>
  <c r="J8" i="12"/>
  <c r="I8" i="12"/>
  <c r="H8" i="12"/>
  <c r="G8" i="12"/>
  <c r="D8" i="12"/>
  <c r="C8" i="12"/>
  <c r="F8" i="12" s="1"/>
  <c r="B8" i="12"/>
  <c r="E8" i="12" s="1"/>
  <c r="M7" i="12"/>
  <c r="L7" i="12"/>
  <c r="K7" i="12"/>
  <c r="J7" i="12"/>
  <c r="I7" i="12"/>
  <c r="H7" i="12"/>
  <c r="G7" i="12"/>
  <c r="D7" i="12"/>
  <c r="C7" i="12"/>
  <c r="F7" i="12" s="1"/>
  <c r="B7" i="12"/>
  <c r="E7" i="12" s="1"/>
  <c r="M6" i="12"/>
  <c r="L6" i="12"/>
  <c r="K6" i="12"/>
  <c r="J6" i="12"/>
  <c r="I6" i="12"/>
  <c r="H6" i="12"/>
  <c r="G6" i="12"/>
  <c r="D6" i="12"/>
  <c r="C6" i="12"/>
  <c r="F6" i="12" s="1"/>
  <c r="B6" i="12"/>
  <c r="E6" i="12" s="1"/>
  <c r="M5" i="12"/>
  <c r="L5" i="12"/>
  <c r="K5" i="12"/>
  <c r="J5" i="12"/>
  <c r="I5" i="12"/>
  <c r="H5" i="12"/>
  <c r="G5" i="12"/>
  <c r="D5" i="12"/>
  <c r="C5" i="12"/>
  <c r="F5" i="12" s="1"/>
  <c r="B5" i="12"/>
  <c r="E5" i="12" s="1"/>
  <c r="M4" i="12"/>
  <c r="L4" i="12"/>
  <c r="K4" i="12"/>
  <c r="J4" i="12"/>
  <c r="I4" i="12"/>
  <c r="H4" i="12"/>
  <c r="H31" i="12" s="1"/>
  <c r="G4" i="12"/>
  <c r="G31" i="12" s="1"/>
  <c r="F4" i="12"/>
  <c r="F31" i="12" s="1"/>
  <c r="D4" i="12"/>
  <c r="D31" i="12" s="1"/>
  <c r="C4" i="12"/>
  <c r="C31" i="12" s="1"/>
  <c r="B4" i="12"/>
  <c r="B31" i="12" s="1"/>
  <c r="M30" i="11"/>
  <c r="L30" i="11"/>
  <c r="K30" i="11"/>
  <c r="J30" i="11"/>
  <c r="I30" i="11"/>
  <c r="H30" i="11"/>
  <c r="G30" i="11"/>
  <c r="F30" i="11"/>
  <c r="E30" i="11"/>
  <c r="D30" i="11"/>
  <c r="C30" i="11"/>
  <c r="B30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9" i="11"/>
  <c r="L9" i="11"/>
  <c r="K9" i="11"/>
  <c r="J9" i="11"/>
  <c r="I9" i="11"/>
  <c r="H9" i="11"/>
  <c r="G9" i="11"/>
  <c r="F9" i="11"/>
  <c r="E9" i="11"/>
  <c r="D9" i="11"/>
  <c r="C9" i="11"/>
  <c r="B9" i="11"/>
  <c r="M8" i="11"/>
  <c r="L8" i="11"/>
  <c r="K8" i="11"/>
  <c r="J8" i="11"/>
  <c r="I8" i="11"/>
  <c r="H8" i="11"/>
  <c r="G8" i="11"/>
  <c r="F8" i="11"/>
  <c r="E8" i="11"/>
  <c r="D8" i="11"/>
  <c r="C8" i="11"/>
  <c r="B8" i="11"/>
  <c r="M7" i="11"/>
  <c r="L7" i="11"/>
  <c r="K7" i="11"/>
  <c r="J7" i="11"/>
  <c r="I7" i="11"/>
  <c r="H7" i="11"/>
  <c r="G7" i="11"/>
  <c r="D7" i="11"/>
  <c r="C7" i="11"/>
  <c r="F7" i="11" s="1"/>
  <c r="B7" i="11"/>
  <c r="E7" i="11" s="1"/>
  <c r="M6" i="11"/>
  <c r="L6" i="11"/>
  <c r="K6" i="11"/>
  <c r="J6" i="11"/>
  <c r="I6" i="11"/>
  <c r="H6" i="11"/>
  <c r="G6" i="11"/>
  <c r="F6" i="11"/>
  <c r="D6" i="11"/>
  <c r="C6" i="11"/>
  <c r="B6" i="11"/>
  <c r="E6" i="11" s="1"/>
  <c r="M5" i="11"/>
  <c r="L5" i="11"/>
  <c r="K5" i="11"/>
  <c r="J5" i="11"/>
  <c r="I5" i="11"/>
  <c r="H5" i="11"/>
  <c r="G5" i="11"/>
  <c r="F5" i="11"/>
  <c r="D5" i="11"/>
  <c r="C5" i="11"/>
  <c r="B5" i="11"/>
  <c r="E5" i="11" s="1"/>
  <c r="M4" i="11"/>
  <c r="L4" i="11"/>
  <c r="K4" i="11"/>
  <c r="J4" i="11"/>
  <c r="I4" i="11"/>
  <c r="H4" i="11"/>
  <c r="H31" i="11" s="1"/>
  <c r="G4" i="11"/>
  <c r="G31" i="11" s="1"/>
  <c r="F4" i="11"/>
  <c r="D4" i="11"/>
  <c r="D31" i="11" s="1"/>
  <c r="C4" i="11"/>
  <c r="C31" i="11" s="1"/>
  <c r="B4" i="11"/>
  <c r="B31" i="11" s="1"/>
  <c r="M30" i="10"/>
  <c r="L30" i="10"/>
  <c r="K30" i="10"/>
  <c r="J30" i="10"/>
  <c r="I30" i="10"/>
  <c r="H30" i="10"/>
  <c r="F30" i="10" s="1"/>
  <c r="G30" i="10"/>
  <c r="E30" i="10"/>
  <c r="D30" i="10"/>
  <c r="C30" i="10"/>
  <c r="B30" i="10"/>
  <c r="M29" i="10"/>
  <c r="L29" i="10"/>
  <c r="K29" i="10"/>
  <c r="J29" i="10"/>
  <c r="I29" i="10"/>
  <c r="H29" i="10"/>
  <c r="F29" i="10" s="1"/>
  <c r="G29" i="10"/>
  <c r="D29" i="10"/>
  <c r="E29" i="10" s="1"/>
  <c r="C29" i="10"/>
  <c r="B29" i="10"/>
  <c r="M28" i="10"/>
  <c r="L28" i="10"/>
  <c r="K28" i="10"/>
  <c r="J28" i="10"/>
  <c r="I28" i="10"/>
  <c r="H28" i="10"/>
  <c r="F28" i="10" s="1"/>
  <c r="G28" i="10"/>
  <c r="E28" i="10"/>
  <c r="D28" i="10"/>
  <c r="C28" i="10"/>
  <c r="B28" i="10"/>
  <c r="M27" i="10"/>
  <c r="L27" i="10"/>
  <c r="K27" i="10"/>
  <c r="J27" i="10"/>
  <c r="I27" i="10"/>
  <c r="H27" i="10"/>
  <c r="F27" i="10" s="1"/>
  <c r="G27" i="10"/>
  <c r="D27" i="10"/>
  <c r="E27" i="10" s="1"/>
  <c r="C27" i="10"/>
  <c r="B27" i="10"/>
  <c r="M26" i="10"/>
  <c r="L26" i="10"/>
  <c r="K26" i="10"/>
  <c r="J26" i="10"/>
  <c r="I26" i="10"/>
  <c r="H26" i="10"/>
  <c r="F26" i="10" s="1"/>
  <c r="G26" i="10"/>
  <c r="E26" i="10"/>
  <c r="D26" i="10"/>
  <c r="C26" i="10"/>
  <c r="B26" i="10"/>
  <c r="M25" i="10"/>
  <c r="L25" i="10"/>
  <c r="K25" i="10"/>
  <c r="J25" i="10"/>
  <c r="I25" i="10"/>
  <c r="H25" i="10"/>
  <c r="F25" i="10" s="1"/>
  <c r="G25" i="10"/>
  <c r="D25" i="10"/>
  <c r="E25" i="10" s="1"/>
  <c r="C25" i="10"/>
  <c r="B25" i="10"/>
  <c r="M24" i="10"/>
  <c r="L24" i="10"/>
  <c r="K24" i="10"/>
  <c r="J24" i="10"/>
  <c r="I24" i="10"/>
  <c r="H24" i="10"/>
  <c r="F24" i="10" s="1"/>
  <c r="G24" i="10"/>
  <c r="E24" i="10"/>
  <c r="D24" i="10"/>
  <c r="C24" i="10"/>
  <c r="B24" i="10"/>
  <c r="M23" i="10"/>
  <c r="L23" i="10"/>
  <c r="K23" i="10"/>
  <c r="J23" i="10"/>
  <c r="I23" i="10"/>
  <c r="H23" i="10"/>
  <c r="F23" i="10" s="1"/>
  <c r="G23" i="10"/>
  <c r="D23" i="10"/>
  <c r="E23" i="10" s="1"/>
  <c r="C23" i="10"/>
  <c r="B23" i="10"/>
  <c r="M22" i="10"/>
  <c r="L22" i="10"/>
  <c r="K22" i="10"/>
  <c r="J22" i="10"/>
  <c r="I22" i="10"/>
  <c r="H22" i="10"/>
  <c r="F22" i="10" s="1"/>
  <c r="G22" i="10"/>
  <c r="D22" i="10"/>
  <c r="C22" i="10"/>
  <c r="B22" i="10"/>
  <c r="E22" i="10" s="1"/>
  <c r="M21" i="10"/>
  <c r="L21" i="10"/>
  <c r="K21" i="10"/>
  <c r="J21" i="10"/>
  <c r="I21" i="10"/>
  <c r="H21" i="10"/>
  <c r="F21" i="10" s="1"/>
  <c r="G21" i="10"/>
  <c r="D21" i="10"/>
  <c r="C21" i="10"/>
  <c r="B21" i="10"/>
  <c r="E21" i="10" s="1"/>
  <c r="M20" i="10"/>
  <c r="L20" i="10"/>
  <c r="K20" i="10"/>
  <c r="J20" i="10"/>
  <c r="I20" i="10"/>
  <c r="H20" i="10"/>
  <c r="F20" i="10" s="1"/>
  <c r="G20" i="10"/>
  <c r="D20" i="10"/>
  <c r="C20" i="10"/>
  <c r="B20" i="10"/>
  <c r="E20" i="10" s="1"/>
  <c r="M19" i="10"/>
  <c r="L19" i="10"/>
  <c r="K19" i="10"/>
  <c r="J19" i="10"/>
  <c r="I19" i="10"/>
  <c r="H19" i="10"/>
  <c r="F19" i="10" s="1"/>
  <c r="G19" i="10"/>
  <c r="D19" i="10"/>
  <c r="C19" i="10"/>
  <c r="B19" i="10"/>
  <c r="E19" i="10" s="1"/>
  <c r="M18" i="10"/>
  <c r="L18" i="10"/>
  <c r="K18" i="10"/>
  <c r="J18" i="10"/>
  <c r="I18" i="10"/>
  <c r="H18" i="10"/>
  <c r="F18" i="10" s="1"/>
  <c r="G18" i="10"/>
  <c r="D18" i="10"/>
  <c r="C18" i="10"/>
  <c r="B18" i="10"/>
  <c r="E18" i="10" s="1"/>
  <c r="M17" i="10"/>
  <c r="L17" i="10"/>
  <c r="K17" i="10"/>
  <c r="J17" i="10"/>
  <c r="I17" i="10"/>
  <c r="H17" i="10"/>
  <c r="F17" i="10" s="1"/>
  <c r="G17" i="10"/>
  <c r="D17" i="10"/>
  <c r="C17" i="10"/>
  <c r="B17" i="10"/>
  <c r="E17" i="10" s="1"/>
  <c r="M16" i="10"/>
  <c r="L16" i="10"/>
  <c r="K16" i="10"/>
  <c r="J16" i="10"/>
  <c r="I16" i="10"/>
  <c r="H16" i="10"/>
  <c r="F16" i="10" s="1"/>
  <c r="G16" i="10"/>
  <c r="D16" i="10"/>
  <c r="C16" i="10"/>
  <c r="B16" i="10"/>
  <c r="E16" i="10" s="1"/>
  <c r="M15" i="10"/>
  <c r="L15" i="10"/>
  <c r="K15" i="10"/>
  <c r="J15" i="10"/>
  <c r="I15" i="10"/>
  <c r="H15" i="10"/>
  <c r="F15" i="10" s="1"/>
  <c r="G15" i="10"/>
  <c r="D15" i="10"/>
  <c r="C15" i="10"/>
  <c r="B15" i="10"/>
  <c r="E15" i="10" s="1"/>
  <c r="M14" i="10"/>
  <c r="L14" i="10"/>
  <c r="K14" i="10"/>
  <c r="J14" i="10"/>
  <c r="I14" i="10"/>
  <c r="H14" i="10"/>
  <c r="F14" i="10" s="1"/>
  <c r="G14" i="10"/>
  <c r="D14" i="10"/>
  <c r="C14" i="10"/>
  <c r="B14" i="10"/>
  <c r="E14" i="10" s="1"/>
  <c r="M13" i="10"/>
  <c r="L13" i="10"/>
  <c r="K13" i="10"/>
  <c r="J13" i="10"/>
  <c r="I13" i="10"/>
  <c r="H13" i="10"/>
  <c r="F13" i="10" s="1"/>
  <c r="G13" i="10"/>
  <c r="D13" i="10"/>
  <c r="C13" i="10"/>
  <c r="B13" i="10"/>
  <c r="E13" i="10" s="1"/>
  <c r="M12" i="10"/>
  <c r="L12" i="10"/>
  <c r="K12" i="10"/>
  <c r="J12" i="10"/>
  <c r="I12" i="10"/>
  <c r="H12" i="10"/>
  <c r="F12" i="10" s="1"/>
  <c r="G12" i="10"/>
  <c r="D12" i="10"/>
  <c r="C12" i="10"/>
  <c r="B12" i="10"/>
  <c r="E12" i="10" s="1"/>
  <c r="M11" i="10"/>
  <c r="L11" i="10"/>
  <c r="K11" i="10"/>
  <c r="J11" i="10"/>
  <c r="I11" i="10"/>
  <c r="H11" i="10"/>
  <c r="G11" i="10"/>
  <c r="F11" i="10"/>
  <c r="D11" i="10"/>
  <c r="C11" i="10"/>
  <c r="B11" i="10"/>
  <c r="E11" i="10" s="1"/>
  <c r="M10" i="10"/>
  <c r="L10" i="10"/>
  <c r="K10" i="10"/>
  <c r="J10" i="10"/>
  <c r="I10" i="10"/>
  <c r="H10" i="10"/>
  <c r="G10" i="10"/>
  <c r="F10" i="10"/>
  <c r="D10" i="10"/>
  <c r="C10" i="10"/>
  <c r="B10" i="10"/>
  <c r="E10" i="10" s="1"/>
  <c r="M9" i="10"/>
  <c r="L9" i="10"/>
  <c r="K9" i="10"/>
  <c r="J9" i="10"/>
  <c r="I9" i="10"/>
  <c r="H9" i="10"/>
  <c r="G9" i="10"/>
  <c r="F9" i="10"/>
  <c r="D9" i="10"/>
  <c r="C9" i="10"/>
  <c r="B9" i="10"/>
  <c r="E9" i="10" s="1"/>
  <c r="M8" i="10"/>
  <c r="L8" i="10"/>
  <c r="K8" i="10"/>
  <c r="J8" i="10"/>
  <c r="I8" i="10"/>
  <c r="H8" i="10"/>
  <c r="G8" i="10"/>
  <c r="F8" i="10"/>
  <c r="D8" i="10"/>
  <c r="C8" i="10"/>
  <c r="B8" i="10"/>
  <c r="E8" i="10" s="1"/>
  <c r="M7" i="10"/>
  <c r="L7" i="10"/>
  <c r="K7" i="10"/>
  <c r="J7" i="10"/>
  <c r="I7" i="10"/>
  <c r="H7" i="10"/>
  <c r="G7" i="10"/>
  <c r="F7" i="10"/>
  <c r="D7" i="10"/>
  <c r="C7" i="10"/>
  <c r="B7" i="10"/>
  <c r="E7" i="10" s="1"/>
  <c r="M6" i="10"/>
  <c r="L6" i="10"/>
  <c r="K6" i="10"/>
  <c r="J6" i="10"/>
  <c r="I6" i="10"/>
  <c r="H6" i="10"/>
  <c r="G6" i="10"/>
  <c r="F6" i="10"/>
  <c r="D6" i="10"/>
  <c r="C6" i="10"/>
  <c r="B6" i="10"/>
  <c r="E6" i="10" s="1"/>
  <c r="M5" i="10"/>
  <c r="L5" i="10"/>
  <c r="K5" i="10"/>
  <c r="J5" i="10"/>
  <c r="I5" i="10"/>
  <c r="H5" i="10"/>
  <c r="G5" i="10"/>
  <c r="F5" i="10"/>
  <c r="D5" i="10"/>
  <c r="C5" i="10"/>
  <c r="B5" i="10"/>
  <c r="E5" i="10" s="1"/>
  <c r="M4" i="10"/>
  <c r="L4" i="10"/>
  <c r="K4" i="10"/>
  <c r="J4" i="10"/>
  <c r="I4" i="10"/>
  <c r="H4" i="10"/>
  <c r="H31" i="10" s="1"/>
  <c r="G4" i="10"/>
  <c r="G31" i="10" s="1"/>
  <c r="F4" i="10"/>
  <c r="D4" i="10"/>
  <c r="D31" i="10" s="1"/>
  <c r="C4" i="10"/>
  <c r="C31" i="10" s="1"/>
  <c r="B4" i="10"/>
  <c r="B31" i="10" s="1"/>
  <c r="M30" i="9"/>
  <c r="L30" i="9"/>
  <c r="K30" i="9"/>
  <c r="J30" i="9"/>
  <c r="I30" i="9"/>
  <c r="H30" i="9"/>
  <c r="G30" i="9"/>
  <c r="D30" i="9"/>
  <c r="E30" i="9" s="1"/>
  <c r="C30" i="9"/>
  <c r="F30" i="9" s="1"/>
  <c r="B30" i="9"/>
  <c r="M29" i="9"/>
  <c r="L29" i="9"/>
  <c r="K29" i="9"/>
  <c r="J29" i="9"/>
  <c r="I29" i="9"/>
  <c r="H29" i="9"/>
  <c r="G29" i="9"/>
  <c r="E29" i="9"/>
  <c r="D29" i="9"/>
  <c r="C29" i="9"/>
  <c r="F29" i="9" s="1"/>
  <c r="B29" i="9"/>
  <c r="M28" i="9"/>
  <c r="L28" i="9"/>
  <c r="K28" i="9"/>
  <c r="J28" i="9"/>
  <c r="I28" i="9"/>
  <c r="H28" i="9"/>
  <c r="G28" i="9"/>
  <c r="D28" i="9"/>
  <c r="E28" i="9" s="1"/>
  <c r="C28" i="9"/>
  <c r="F28" i="9" s="1"/>
  <c r="B28" i="9"/>
  <c r="M27" i="9"/>
  <c r="L27" i="9"/>
  <c r="K27" i="9"/>
  <c r="J27" i="9"/>
  <c r="I27" i="9"/>
  <c r="H27" i="9"/>
  <c r="G27" i="9"/>
  <c r="E27" i="9"/>
  <c r="D27" i="9"/>
  <c r="C27" i="9"/>
  <c r="F27" i="9" s="1"/>
  <c r="B27" i="9"/>
  <c r="M26" i="9"/>
  <c r="L26" i="9"/>
  <c r="K26" i="9"/>
  <c r="J26" i="9"/>
  <c r="I26" i="9"/>
  <c r="H26" i="9"/>
  <c r="G26" i="9"/>
  <c r="D26" i="9"/>
  <c r="E26" i="9" s="1"/>
  <c r="C26" i="9"/>
  <c r="F26" i="9" s="1"/>
  <c r="B26" i="9"/>
  <c r="M25" i="9"/>
  <c r="L25" i="9"/>
  <c r="K25" i="9"/>
  <c r="J25" i="9"/>
  <c r="I25" i="9"/>
  <c r="H25" i="9"/>
  <c r="G25" i="9"/>
  <c r="E25" i="9"/>
  <c r="D25" i="9"/>
  <c r="C25" i="9"/>
  <c r="F25" i="9" s="1"/>
  <c r="B25" i="9"/>
  <c r="M24" i="9"/>
  <c r="L24" i="9"/>
  <c r="K24" i="9"/>
  <c r="J24" i="9"/>
  <c r="I24" i="9"/>
  <c r="H24" i="9"/>
  <c r="G24" i="9"/>
  <c r="D24" i="9"/>
  <c r="E24" i="9" s="1"/>
  <c r="C24" i="9"/>
  <c r="F24" i="9" s="1"/>
  <c r="B24" i="9"/>
  <c r="M23" i="9"/>
  <c r="L23" i="9"/>
  <c r="K23" i="9"/>
  <c r="J23" i="9"/>
  <c r="I23" i="9"/>
  <c r="H23" i="9"/>
  <c r="G23" i="9"/>
  <c r="E23" i="9"/>
  <c r="D23" i="9"/>
  <c r="C23" i="9"/>
  <c r="F23" i="9" s="1"/>
  <c r="B23" i="9"/>
  <c r="M22" i="9"/>
  <c r="L22" i="9"/>
  <c r="K22" i="9"/>
  <c r="J22" i="9"/>
  <c r="I22" i="9"/>
  <c r="H22" i="9"/>
  <c r="G22" i="9"/>
  <c r="D22" i="9"/>
  <c r="E22" i="9" s="1"/>
  <c r="C22" i="9"/>
  <c r="F22" i="9" s="1"/>
  <c r="B22" i="9"/>
  <c r="M21" i="9"/>
  <c r="L21" i="9"/>
  <c r="K21" i="9"/>
  <c r="J21" i="9"/>
  <c r="I21" i="9"/>
  <c r="H21" i="9"/>
  <c r="G21" i="9"/>
  <c r="E21" i="9"/>
  <c r="D21" i="9"/>
  <c r="C21" i="9"/>
  <c r="F21" i="9" s="1"/>
  <c r="B21" i="9"/>
  <c r="M20" i="9"/>
  <c r="L20" i="9"/>
  <c r="K20" i="9"/>
  <c r="J20" i="9"/>
  <c r="I20" i="9"/>
  <c r="H20" i="9"/>
  <c r="G20" i="9"/>
  <c r="D20" i="9"/>
  <c r="E20" i="9" s="1"/>
  <c r="C20" i="9"/>
  <c r="F20" i="9" s="1"/>
  <c r="B20" i="9"/>
  <c r="M19" i="9"/>
  <c r="L19" i="9"/>
  <c r="K19" i="9"/>
  <c r="J19" i="9"/>
  <c r="I19" i="9"/>
  <c r="H19" i="9"/>
  <c r="G19" i="9"/>
  <c r="E19" i="9"/>
  <c r="D19" i="9"/>
  <c r="C19" i="9"/>
  <c r="F19" i="9" s="1"/>
  <c r="B19" i="9"/>
  <c r="M18" i="9"/>
  <c r="L18" i="9"/>
  <c r="K18" i="9"/>
  <c r="J18" i="9"/>
  <c r="I18" i="9"/>
  <c r="H18" i="9"/>
  <c r="G18" i="9"/>
  <c r="D18" i="9"/>
  <c r="E18" i="9" s="1"/>
  <c r="C18" i="9"/>
  <c r="F18" i="9" s="1"/>
  <c r="B18" i="9"/>
  <c r="M17" i="9"/>
  <c r="L17" i="9"/>
  <c r="K17" i="9"/>
  <c r="J17" i="9"/>
  <c r="I17" i="9"/>
  <c r="H17" i="9"/>
  <c r="G17" i="9"/>
  <c r="E17" i="9"/>
  <c r="D17" i="9"/>
  <c r="C17" i="9"/>
  <c r="F17" i="9" s="1"/>
  <c r="B17" i="9"/>
  <c r="M16" i="9"/>
  <c r="L16" i="9"/>
  <c r="K16" i="9"/>
  <c r="J16" i="9"/>
  <c r="I16" i="9"/>
  <c r="H16" i="9"/>
  <c r="G16" i="9"/>
  <c r="D16" i="9"/>
  <c r="E16" i="9" s="1"/>
  <c r="C16" i="9"/>
  <c r="F16" i="9" s="1"/>
  <c r="B16" i="9"/>
  <c r="M15" i="9"/>
  <c r="L15" i="9"/>
  <c r="K15" i="9"/>
  <c r="J15" i="9"/>
  <c r="I15" i="9"/>
  <c r="H15" i="9"/>
  <c r="G15" i="9"/>
  <c r="E15" i="9"/>
  <c r="D15" i="9"/>
  <c r="C15" i="9"/>
  <c r="F15" i="9" s="1"/>
  <c r="B15" i="9"/>
  <c r="M14" i="9"/>
  <c r="L14" i="9"/>
  <c r="K14" i="9"/>
  <c r="J14" i="9"/>
  <c r="I14" i="9"/>
  <c r="H14" i="9"/>
  <c r="G14" i="9"/>
  <c r="D14" i="9"/>
  <c r="E14" i="9" s="1"/>
  <c r="C14" i="9"/>
  <c r="F14" i="9" s="1"/>
  <c r="B14" i="9"/>
  <c r="M13" i="9"/>
  <c r="L13" i="9"/>
  <c r="K13" i="9"/>
  <c r="J13" i="9"/>
  <c r="I13" i="9"/>
  <c r="H13" i="9"/>
  <c r="G13" i="9"/>
  <c r="E13" i="9"/>
  <c r="D13" i="9"/>
  <c r="C13" i="9"/>
  <c r="F13" i="9" s="1"/>
  <c r="B13" i="9"/>
  <c r="M12" i="9"/>
  <c r="L12" i="9"/>
  <c r="K12" i="9"/>
  <c r="J12" i="9"/>
  <c r="I12" i="9"/>
  <c r="H12" i="9"/>
  <c r="G12" i="9"/>
  <c r="D12" i="9"/>
  <c r="E12" i="9" s="1"/>
  <c r="C12" i="9"/>
  <c r="F12" i="9" s="1"/>
  <c r="B12" i="9"/>
  <c r="M11" i="9"/>
  <c r="L11" i="9"/>
  <c r="K11" i="9"/>
  <c r="J11" i="9"/>
  <c r="I11" i="9"/>
  <c r="H11" i="9"/>
  <c r="G11" i="9"/>
  <c r="E11" i="9"/>
  <c r="D11" i="9"/>
  <c r="C11" i="9"/>
  <c r="F11" i="9" s="1"/>
  <c r="B11" i="9"/>
  <c r="M10" i="9"/>
  <c r="L10" i="9"/>
  <c r="K10" i="9"/>
  <c r="J10" i="9"/>
  <c r="I10" i="9"/>
  <c r="H10" i="9"/>
  <c r="G10" i="9"/>
  <c r="D10" i="9"/>
  <c r="E10" i="9" s="1"/>
  <c r="C10" i="9"/>
  <c r="F10" i="9" s="1"/>
  <c r="B10" i="9"/>
  <c r="M9" i="9"/>
  <c r="L9" i="9"/>
  <c r="K9" i="9"/>
  <c r="J9" i="9"/>
  <c r="I9" i="9"/>
  <c r="H9" i="9"/>
  <c r="G9" i="9"/>
  <c r="E9" i="9"/>
  <c r="D9" i="9"/>
  <c r="C9" i="9"/>
  <c r="F9" i="9" s="1"/>
  <c r="B9" i="9"/>
  <c r="M8" i="9"/>
  <c r="L8" i="9"/>
  <c r="K8" i="9"/>
  <c r="J8" i="9"/>
  <c r="I8" i="9"/>
  <c r="H8" i="9"/>
  <c r="G8" i="9"/>
  <c r="D8" i="9"/>
  <c r="E8" i="9" s="1"/>
  <c r="C8" i="9"/>
  <c r="F8" i="9" s="1"/>
  <c r="B8" i="9"/>
  <c r="M7" i="9"/>
  <c r="L7" i="9"/>
  <c r="K7" i="9"/>
  <c r="J7" i="9"/>
  <c r="I7" i="9"/>
  <c r="H7" i="9"/>
  <c r="G7" i="9"/>
  <c r="E7" i="9"/>
  <c r="D7" i="9"/>
  <c r="C7" i="9"/>
  <c r="F7" i="9" s="1"/>
  <c r="B7" i="9"/>
  <c r="M6" i="9"/>
  <c r="L6" i="9"/>
  <c r="K6" i="9"/>
  <c r="J6" i="9"/>
  <c r="I6" i="9"/>
  <c r="H6" i="9"/>
  <c r="G6" i="9"/>
  <c r="D6" i="9"/>
  <c r="E6" i="9" s="1"/>
  <c r="C6" i="9"/>
  <c r="F6" i="9" s="1"/>
  <c r="B6" i="9"/>
  <c r="M5" i="9"/>
  <c r="L5" i="9"/>
  <c r="K5" i="9"/>
  <c r="J5" i="9"/>
  <c r="I5" i="9"/>
  <c r="H5" i="9"/>
  <c r="G5" i="9"/>
  <c r="E5" i="9"/>
  <c r="D5" i="9"/>
  <c r="C5" i="9"/>
  <c r="F5" i="9" s="1"/>
  <c r="B5" i="9"/>
  <c r="M4" i="9"/>
  <c r="L4" i="9"/>
  <c r="K4" i="9"/>
  <c r="J4" i="9"/>
  <c r="I4" i="9"/>
  <c r="H4" i="9"/>
  <c r="H31" i="9" s="1"/>
  <c r="G4" i="9"/>
  <c r="G31" i="9" s="1"/>
  <c r="D4" i="9"/>
  <c r="E4" i="9" s="1"/>
  <c r="C4" i="9"/>
  <c r="F4" i="9" s="1"/>
  <c r="B4" i="9"/>
  <c r="B31" i="9" s="1"/>
  <c r="M30" i="8"/>
  <c r="L30" i="8"/>
  <c r="K30" i="8"/>
  <c r="J30" i="8"/>
  <c r="I30" i="8"/>
  <c r="H30" i="8"/>
  <c r="G30" i="8"/>
  <c r="F30" i="8"/>
  <c r="D30" i="8"/>
  <c r="C30" i="8"/>
  <c r="B30" i="8"/>
  <c r="M29" i="8"/>
  <c r="L29" i="8"/>
  <c r="K29" i="8"/>
  <c r="J29" i="8"/>
  <c r="I29" i="8"/>
  <c r="H29" i="8"/>
  <c r="G29" i="8"/>
  <c r="D29" i="8"/>
  <c r="C29" i="8"/>
  <c r="F29" i="8" s="1"/>
  <c r="B29" i="8"/>
  <c r="E29" i="8" s="1"/>
  <c r="M28" i="8"/>
  <c r="L28" i="8"/>
  <c r="K28" i="8"/>
  <c r="J28" i="8"/>
  <c r="I28" i="8"/>
  <c r="H28" i="8"/>
  <c r="G28" i="8"/>
  <c r="F28" i="8"/>
  <c r="D28" i="8"/>
  <c r="C28" i="8"/>
  <c r="B28" i="8"/>
  <c r="E28" i="8" s="1"/>
  <c r="M27" i="8"/>
  <c r="L27" i="8"/>
  <c r="K27" i="8"/>
  <c r="J27" i="8"/>
  <c r="I27" i="8"/>
  <c r="H27" i="8"/>
  <c r="G27" i="8"/>
  <c r="F27" i="8"/>
  <c r="D27" i="8"/>
  <c r="C27" i="8"/>
  <c r="B27" i="8"/>
  <c r="E27" i="8" s="1"/>
  <c r="M26" i="8"/>
  <c r="L26" i="8"/>
  <c r="K26" i="8"/>
  <c r="J26" i="8"/>
  <c r="I26" i="8"/>
  <c r="H26" i="8"/>
  <c r="G26" i="8"/>
  <c r="F26" i="8"/>
  <c r="D26" i="8"/>
  <c r="C26" i="8"/>
  <c r="B26" i="8"/>
  <c r="M25" i="8"/>
  <c r="L25" i="8"/>
  <c r="K25" i="8"/>
  <c r="J25" i="8"/>
  <c r="I25" i="8"/>
  <c r="H25" i="8"/>
  <c r="G25" i="8"/>
  <c r="D25" i="8"/>
  <c r="C25" i="8"/>
  <c r="F25" i="8" s="1"/>
  <c r="B25" i="8"/>
  <c r="E25" i="8" s="1"/>
  <c r="M24" i="8"/>
  <c r="L24" i="8"/>
  <c r="K24" i="8"/>
  <c r="J24" i="8"/>
  <c r="I24" i="8"/>
  <c r="H24" i="8"/>
  <c r="G24" i="8"/>
  <c r="F24" i="8"/>
  <c r="D24" i="8"/>
  <c r="C24" i="8"/>
  <c r="B24" i="8"/>
  <c r="E24" i="8" s="1"/>
  <c r="M23" i="8"/>
  <c r="L23" i="8"/>
  <c r="K23" i="8"/>
  <c r="J23" i="8"/>
  <c r="I23" i="8"/>
  <c r="H23" i="8"/>
  <c r="G23" i="8"/>
  <c r="F23" i="8"/>
  <c r="D23" i="8"/>
  <c r="C23" i="8"/>
  <c r="B23" i="8"/>
  <c r="M22" i="8"/>
  <c r="L22" i="8"/>
  <c r="K22" i="8"/>
  <c r="J22" i="8"/>
  <c r="I22" i="8"/>
  <c r="H22" i="8"/>
  <c r="G22" i="8"/>
  <c r="D22" i="8"/>
  <c r="C22" i="8"/>
  <c r="F22" i="8" s="1"/>
  <c r="B22" i="8"/>
  <c r="M21" i="8"/>
  <c r="L21" i="8"/>
  <c r="K21" i="8"/>
  <c r="J21" i="8"/>
  <c r="I21" i="8"/>
  <c r="H21" i="8"/>
  <c r="G21" i="8"/>
  <c r="D21" i="8"/>
  <c r="C21" i="8"/>
  <c r="F21" i="8" s="1"/>
  <c r="B21" i="8"/>
  <c r="E21" i="8" s="1"/>
  <c r="M20" i="8"/>
  <c r="L20" i="8"/>
  <c r="K20" i="8"/>
  <c r="J20" i="8"/>
  <c r="I20" i="8"/>
  <c r="H20" i="8"/>
  <c r="G20" i="8"/>
  <c r="F20" i="8"/>
  <c r="D20" i="8"/>
  <c r="C20" i="8"/>
  <c r="B20" i="8"/>
  <c r="E20" i="8" s="1"/>
  <c r="M19" i="8"/>
  <c r="L19" i="8"/>
  <c r="K19" i="8"/>
  <c r="J19" i="8"/>
  <c r="I19" i="8"/>
  <c r="H19" i="8"/>
  <c r="G19" i="8"/>
  <c r="F19" i="8"/>
  <c r="D19" i="8"/>
  <c r="C19" i="8"/>
  <c r="B19" i="8"/>
  <c r="M18" i="8"/>
  <c r="L18" i="8"/>
  <c r="K18" i="8"/>
  <c r="J18" i="8"/>
  <c r="I18" i="8"/>
  <c r="H18" i="8"/>
  <c r="G18" i="8"/>
  <c r="D18" i="8"/>
  <c r="C18" i="8"/>
  <c r="F18" i="8" s="1"/>
  <c r="B18" i="8"/>
  <c r="M17" i="8"/>
  <c r="L17" i="8"/>
  <c r="K17" i="8"/>
  <c r="J17" i="8"/>
  <c r="I17" i="8"/>
  <c r="H17" i="8"/>
  <c r="G17" i="8"/>
  <c r="D17" i="8"/>
  <c r="C17" i="8"/>
  <c r="F17" i="8" s="1"/>
  <c r="B17" i="8"/>
  <c r="E17" i="8" s="1"/>
  <c r="M16" i="8"/>
  <c r="L16" i="8"/>
  <c r="K16" i="8"/>
  <c r="J16" i="8"/>
  <c r="I16" i="8"/>
  <c r="H16" i="8"/>
  <c r="G16" i="8"/>
  <c r="F16" i="8"/>
  <c r="D16" i="8"/>
  <c r="C16" i="8"/>
  <c r="B16" i="8"/>
  <c r="E16" i="8" s="1"/>
  <c r="M15" i="8"/>
  <c r="L15" i="8"/>
  <c r="K15" i="8"/>
  <c r="J15" i="8"/>
  <c r="I15" i="8"/>
  <c r="H15" i="8"/>
  <c r="G15" i="8"/>
  <c r="F15" i="8"/>
  <c r="D15" i="8"/>
  <c r="C15" i="8"/>
  <c r="B15" i="8"/>
  <c r="M14" i="8"/>
  <c r="L14" i="8"/>
  <c r="K14" i="8"/>
  <c r="J14" i="8"/>
  <c r="I14" i="8"/>
  <c r="H14" i="8"/>
  <c r="G14" i="8"/>
  <c r="D14" i="8"/>
  <c r="C14" i="8"/>
  <c r="F14" i="8" s="1"/>
  <c r="B14" i="8"/>
  <c r="M13" i="8"/>
  <c r="L13" i="8"/>
  <c r="K13" i="8"/>
  <c r="J13" i="8"/>
  <c r="I13" i="8"/>
  <c r="H13" i="8"/>
  <c r="G13" i="8"/>
  <c r="D13" i="8"/>
  <c r="C13" i="8"/>
  <c r="F13" i="8" s="1"/>
  <c r="B13" i="8"/>
  <c r="E13" i="8" s="1"/>
  <c r="M12" i="8"/>
  <c r="L12" i="8"/>
  <c r="K12" i="8"/>
  <c r="J12" i="8"/>
  <c r="I12" i="8"/>
  <c r="H12" i="8"/>
  <c r="G12" i="8"/>
  <c r="F12" i="8"/>
  <c r="D12" i="8"/>
  <c r="C12" i="8"/>
  <c r="B12" i="8"/>
  <c r="E12" i="8" s="1"/>
  <c r="M11" i="8"/>
  <c r="L11" i="8"/>
  <c r="K11" i="8"/>
  <c r="J11" i="8"/>
  <c r="I11" i="8"/>
  <c r="H11" i="8"/>
  <c r="G11" i="8"/>
  <c r="F11" i="8"/>
  <c r="D11" i="8"/>
  <c r="C11" i="8"/>
  <c r="B11" i="8"/>
  <c r="M10" i="8"/>
  <c r="L10" i="8"/>
  <c r="K10" i="8"/>
  <c r="J10" i="8"/>
  <c r="I10" i="8"/>
  <c r="H10" i="8"/>
  <c r="G10" i="8"/>
  <c r="D10" i="8"/>
  <c r="C10" i="8"/>
  <c r="F10" i="8" s="1"/>
  <c r="B10" i="8"/>
  <c r="M9" i="8"/>
  <c r="L9" i="8"/>
  <c r="K9" i="8"/>
  <c r="J9" i="8"/>
  <c r="I9" i="8"/>
  <c r="H9" i="8"/>
  <c r="G9" i="8"/>
  <c r="D9" i="8"/>
  <c r="C9" i="8"/>
  <c r="F9" i="8" s="1"/>
  <c r="B9" i="8"/>
  <c r="E9" i="8" s="1"/>
  <c r="M8" i="8"/>
  <c r="L8" i="8"/>
  <c r="K8" i="8"/>
  <c r="J8" i="8"/>
  <c r="I8" i="8"/>
  <c r="H8" i="8"/>
  <c r="G8" i="8"/>
  <c r="F8" i="8"/>
  <c r="D8" i="8"/>
  <c r="C8" i="8"/>
  <c r="B8" i="8"/>
  <c r="E8" i="8" s="1"/>
  <c r="M7" i="8"/>
  <c r="L7" i="8"/>
  <c r="K7" i="8"/>
  <c r="J7" i="8"/>
  <c r="I7" i="8"/>
  <c r="H7" i="8"/>
  <c r="G7" i="8"/>
  <c r="E7" i="8"/>
  <c r="D7" i="8"/>
  <c r="C7" i="8"/>
  <c r="F7" i="8" s="1"/>
  <c r="B7" i="8"/>
  <c r="M6" i="8"/>
  <c r="L6" i="8"/>
  <c r="K6" i="8"/>
  <c r="J6" i="8"/>
  <c r="I6" i="8"/>
  <c r="H6" i="8"/>
  <c r="G6" i="8"/>
  <c r="E6" i="8"/>
  <c r="D6" i="8"/>
  <c r="C6" i="8"/>
  <c r="F6" i="8" s="1"/>
  <c r="B6" i="8"/>
  <c r="M5" i="8"/>
  <c r="L5" i="8"/>
  <c r="K5" i="8"/>
  <c r="J5" i="8"/>
  <c r="I5" i="8"/>
  <c r="H5" i="8"/>
  <c r="G5" i="8"/>
  <c r="E5" i="8"/>
  <c r="D5" i="8"/>
  <c r="C5" i="8"/>
  <c r="F5" i="8" s="1"/>
  <c r="B5" i="8"/>
  <c r="M4" i="8"/>
  <c r="L4" i="8"/>
  <c r="K4" i="8"/>
  <c r="J4" i="8"/>
  <c r="I4" i="8"/>
  <c r="H4" i="8"/>
  <c r="H31" i="8" s="1"/>
  <c r="G4" i="8"/>
  <c r="G31" i="8" s="1"/>
  <c r="E4" i="8"/>
  <c r="D4" i="8"/>
  <c r="D31" i="8" s="1"/>
  <c r="C4" i="8"/>
  <c r="C31" i="8" s="1"/>
  <c r="B4" i="8"/>
  <c r="B31" i="8" s="1"/>
  <c r="M30" i="7"/>
  <c r="L30" i="7"/>
  <c r="K30" i="7"/>
  <c r="J30" i="7"/>
  <c r="I30" i="7"/>
  <c r="H30" i="7"/>
  <c r="G30" i="7"/>
  <c r="E30" i="7"/>
  <c r="D30" i="7"/>
  <c r="C30" i="7"/>
  <c r="F30" i="7" s="1"/>
  <c r="B30" i="7"/>
  <c r="M29" i="7"/>
  <c r="L29" i="7"/>
  <c r="K29" i="7"/>
  <c r="J29" i="7"/>
  <c r="I29" i="7"/>
  <c r="H29" i="7"/>
  <c r="G29" i="7"/>
  <c r="E29" i="7"/>
  <c r="D29" i="7"/>
  <c r="C29" i="7"/>
  <c r="F29" i="7" s="1"/>
  <c r="B29" i="7"/>
  <c r="M28" i="7"/>
  <c r="L28" i="7"/>
  <c r="K28" i="7"/>
  <c r="J28" i="7"/>
  <c r="I28" i="7"/>
  <c r="H28" i="7"/>
  <c r="G28" i="7"/>
  <c r="E28" i="7"/>
  <c r="D28" i="7"/>
  <c r="C28" i="7"/>
  <c r="F28" i="7" s="1"/>
  <c r="B28" i="7"/>
  <c r="M27" i="7"/>
  <c r="L27" i="7"/>
  <c r="K27" i="7"/>
  <c r="J27" i="7"/>
  <c r="I27" i="7"/>
  <c r="H27" i="7"/>
  <c r="G27" i="7"/>
  <c r="E27" i="7"/>
  <c r="D27" i="7"/>
  <c r="C27" i="7"/>
  <c r="F27" i="7" s="1"/>
  <c r="B27" i="7"/>
  <c r="M26" i="7"/>
  <c r="L26" i="7"/>
  <c r="K26" i="7"/>
  <c r="J26" i="7"/>
  <c r="I26" i="7"/>
  <c r="H26" i="7"/>
  <c r="G26" i="7"/>
  <c r="E26" i="7"/>
  <c r="D26" i="7"/>
  <c r="C26" i="7"/>
  <c r="F26" i="7" s="1"/>
  <c r="B26" i="7"/>
  <c r="M25" i="7"/>
  <c r="L25" i="7"/>
  <c r="K25" i="7"/>
  <c r="J25" i="7"/>
  <c r="I25" i="7"/>
  <c r="H25" i="7"/>
  <c r="G25" i="7"/>
  <c r="E25" i="7"/>
  <c r="D25" i="7"/>
  <c r="C25" i="7"/>
  <c r="F25" i="7" s="1"/>
  <c r="B25" i="7"/>
  <c r="M24" i="7"/>
  <c r="L24" i="7"/>
  <c r="K24" i="7"/>
  <c r="J24" i="7"/>
  <c r="I24" i="7"/>
  <c r="H24" i="7"/>
  <c r="G24" i="7"/>
  <c r="E24" i="7"/>
  <c r="D24" i="7"/>
  <c r="C24" i="7"/>
  <c r="F24" i="7" s="1"/>
  <c r="B24" i="7"/>
  <c r="M23" i="7"/>
  <c r="L23" i="7"/>
  <c r="K23" i="7"/>
  <c r="J23" i="7"/>
  <c r="I23" i="7"/>
  <c r="H23" i="7"/>
  <c r="G23" i="7"/>
  <c r="E23" i="7"/>
  <c r="D23" i="7"/>
  <c r="C23" i="7"/>
  <c r="F23" i="7" s="1"/>
  <c r="B23" i="7"/>
  <c r="M22" i="7"/>
  <c r="L22" i="7"/>
  <c r="K22" i="7"/>
  <c r="J22" i="7"/>
  <c r="I22" i="7"/>
  <c r="H22" i="7"/>
  <c r="G22" i="7"/>
  <c r="E22" i="7"/>
  <c r="D22" i="7"/>
  <c r="C22" i="7"/>
  <c r="F22" i="7" s="1"/>
  <c r="B22" i="7"/>
  <c r="M21" i="7"/>
  <c r="L21" i="7"/>
  <c r="K21" i="7"/>
  <c r="J21" i="7"/>
  <c r="I21" i="7"/>
  <c r="H21" i="7"/>
  <c r="G21" i="7"/>
  <c r="E21" i="7"/>
  <c r="D21" i="7"/>
  <c r="C21" i="7"/>
  <c r="F21" i="7" s="1"/>
  <c r="B21" i="7"/>
  <c r="M20" i="7"/>
  <c r="L20" i="7"/>
  <c r="K20" i="7"/>
  <c r="J20" i="7"/>
  <c r="I20" i="7"/>
  <c r="H20" i="7"/>
  <c r="G20" i="7"/>
  <c r="E20" i="7"/>
  <c r="D20" i="7"/>
  <c r="C20" i="7"/>
  <c r="F20" i="7" s="1"/>
  <c r="B20" i="7"/>
  <c r="M19" i="7"/>
  <c r="L19" i="7"/>
  <c r="K19" i="7"/>
  <c r="J19" i="7"/>
  <c r="I19" i="7"/>
  <c r="H19" i="7"/>
  <c r="G19" i="7"/>
  <c r="E19" i="7"/>
  <c r="D19" i="7"/>
  <c r="C19" i="7"/>
  <c r="F19" i="7" s="1"/>
  <c r="B19" i="7"/>
  <c r="M18" i="7"/>
  <c r="L18" i="7"/>
  <c r="K18" i="7"/>
  <c r="J18" i="7"/>
  <c r="I18" i="7"/>
  <c r="H18" i="7"/>
  <c r="G18" i="7"/>
  <c r="E18" i="7"/>
  <c r="D18" i="7"/>
  <c r="C18" i="7"/>
  <c r="F18" i="7" s="1"/>
  <c r="B18" i="7"/>
  <c r="M17" i="7"/>
  <c r="L17" i="7"/>
  <c r="K17" i="7"/>
  <c r="J17" i="7"/>
  <c r="I17" i="7"/>
  <c r="H17" i="7"/>
  <c r="G17" i="7"/>
  <c r="E17" i="7"/>
  <c r="D17" i="7"/>
  <c r="C17" i="7"/>
  <c r="F17" i="7" s="1"/>
  <c r="B17" i="7"/>
  <c r="M16" i="7"/>
  <c r="L16" i="7"/>
  <c r="K16" i="7"/>
  <c r="J16" i="7"/>
  <c r="I16" i="7"/>
  <c r="H16" i="7"/>
  <c r="G16" i="7"/>
  <c r="E16" i="7"/>
  <c r="D16" i="7"/>
  <c r="C16" i="7"/>
  <c r="F16" i="7" s="1"/>
  <c r="B16" i="7"/>
  <c r="M15" i="7"/>
  <c r="L15" i="7"/>
  <c r="K15" i="7"/>
  <c r="J15" i="7"/>
  <c r="I15" i="7"/>
  <c r="H15" i="7"/>
  <c r="G15" i="7"/>
  <c r="E15" i="7"/>
  <c r="D15" i="7"/>
  <c r="C15" i="7"/>
  <c r="F15" i="7" s="1"/>
  <c r="B15" i="7"/>
  <c r="M14" i="7"/>
  <c r="L14" i="7"/>
  <c r="K14" i="7"/>
  <c r="J14" i="7"/>
  <c r="I14" i="7"/>
  <c r="H14" i="7"/>
  <c r="G14" i="7"/>
  <c r="E14" i="7"/>
  <c r="D14" i="7"/>
  <c r="C14" i="7"/>
  <c r="F14" i="7" s="1"/>
  <c r="B14" i="7"/>
  <c r="M13" i="7"/>
  <c r="L13" i="7"/>
  <c r="K13" i="7"/>
  <c r="J13" i="7"/>
  <c r="I13" i="7"/>
  <c r="H13" i="7"/>
  <c r="G13" i="7"/>
  <c r="E13" i="7"/>
  <c r="D13" i="7"/>
  <c r="C13" i="7"/>
  <c r="F13" i="7" s="1"/>
  <c r="B13" i="7"/>
  <c r="M12" i="7"/>
  <c r="L12" i="7"/>
  <c r="K12" i="7"/>
  <c r="J12" i="7"/>
  <c r="I12" i="7"/>
  <c r="H12" i="7"/>
  <c r="G12" i="7"/>
  <c r="E12" i="7"/>
  <c r="D12" i="7"/>
  <c r="C12" i="7"/>
  <c r="F12" i="7" s="1"/>
  <c r="B12" i="7"/>
  <c r="M11" i="7"/>
  <c r="L11" i="7"/>
  <c r="K11" i="7"/>
  <c r="J11" i="7"/>
  <c r="I11" i="7"/>
  <c r="H11" i="7"/>
  <c r="G11" i="7"/>
  <c r="E11" i="7"/>
  <c r="D11" i="7"/>
  <c r="C11" i="7"/>
  <c r="F11" i="7" s="1"/>
  <c r="B11" i="7"/>
  <c r="M10" i="7"/>
  <c r="L10" i="7"/>
  <c r="K10" i="7"/>
  <c r="J10" i="7"/>
  <c r="I10" i="7"/>
  <c r="H10" i="7"/>
  <c r="G10" i="7"/>
  <c r="E10" i="7"/>
  <c r="D10" i="7"/>
  <c r="C10" i="7"/>
  <c r="F10" i="7" s="1"/>
  <c r="B10" i="7"/>
  <c r="M9" i="7"/>
  <c r="L9" i="7"/>
  <c r="K9" i="7"/>
  <c r="J9" i="7"/>
  <c r="I9" i="7"/>
  <c r="H9" i="7"/>
  <c r="G9" i="7"/>
  <c r="E9" i="7"/>
  <c r="D9" i="7"/>
  <c r="C9" i="7"/>
  <c r="F9" i="7" s="1"/>
  <c r="B9" i="7"/>
  <c r="M8" i="7"/>
  <c r="L8" i="7"/>
  <c r="K8" i="7"/>
  <c r="J8" i="7"/>
  <c r="I8" i="7"/>
  <c r="H8" i="7"/>
  <c r="G8" i="7"/>
  <c r="E8" i="7"/>
  <c r="D8" i="7"/>
  <c r="C8" i="7"/>
  <c r="F8" i="7" s="1"/>
  <c r="B8" i="7"/>
  <c r="M7" i="7"/>
  <c r="L7" i="7"/>
  <c r="K7" i="7"/>
  <c r="J7" i="7"/>
  <c r="I7" i="7"/>
  <c r="H7" i="7"/>
  <c r="G7" i="7"/>
  <c r="E7" i="7"/>
  <c r="D7" i="7"/>
  <c r="C7" i="7"/>
  <c r="F7" i="7" s="1"/>
  <c r="B7" i="7"/>
  <c r="M6" i="7"/>
  <c r="L6" i="7"/>
  <c r="K6" i="7"/>
  <c r="J6" i="7"/>
  <c r="I6" i="7"/>
  <c r="H6" i="7"/>
  <c r="G6" i="7"/>
  <c r="E6" i="7"/>
  <c r="D6" i="7"/>
  <c r="C6" i="7"/>
  <c r="F6" i="7" s="1"/>
  <c r="B6" i="7"/>
  <c r="M5" i="7"/>
  <c r="L5" i="7"/>
  <c r="K5" i="7"/>
  <c r="J5" i="7"/>
  <c r="I5" i="7"/>
  <c r="H5" i="7"/>
  <c r="G5" i="7"/>
  <c r="E5" i="7"/>
  <c r="D5" i="7"/>
  <c r="C5" i="7"/>
  <c r="F5" i="7" s="1"/>
  <c r="B5" i="7"/>
  <c r="M4" i="7"/>
  <c r="L4" i="7"/>
  <c r="K4" i="7"/>
  <c r="J4" i="7"/>
  <c r="I4" i="7"/>
  <c r="H4" i="7"/>
  <c r="G4" i="7"/>
  <c r="E4" i="7"/>
  <c r="D4" i="7"/>
  <c r="C4" i="7"/>
  <c r="F4" i="7" s="1"/>
  <c r="B4" i="7"/>
  <c r="M30" i="6"/>
  <c r="L30" i="6"/>
  <c r="K30" i="6"/>
  <c r="J30" i="6"/>
  <c r="I30" i="6"/>
  <c r="H30" i="6"/>
  <c r="G30" i="6"/>
  <c r="E30" i="6"/>
  <c r="D30" i="6"/>
  <c r="C30" i="6"/>
  <c r="F30" i="6" s="1"/>
  <c r="B30" i="6"/>
  <c r="M29" i="6"/>
  <c r="L29" i="6"/>
  <c r="K29" i="6"/>
  <c r="J29" i="6"/>
  <c r="I29" i="6"/>
  <c r="H29" i="6"/>
  <c r="G29" i="6"/>
  <c r="E29" i="6"/>
  <c r="D29" i="6"/>
  <c r="C29" i="6"/>
  <c r="F29" i="6" s="1"/>
  <c r="B29" i="6"/>
  <c r="M28" i="6"/>
  <c r="L28" i="6"/>
  <c r="K28" i="6"/>
  <c r="J28" i="6"/>
  <c r="I28" i="6"/>
  <c r="H28" i="6"/>
  <c r="G28" i="6"/>
  <c r="E28" i="6"/>
  <c r="D28" i="6"/>
  <c r="C28" i="6"/>
  <c r="F28" i="6" s="1"/>
  <c r="B28" i="6"/>
  <c r="M27" i="6"/>
  <c r="L27" i="6"/>
  <c r="K27" i="6"/>
  <c r="J27" i="6"/>
  <c r="I27" i="6"/>
  <c r="H27" i="6"/>
  <c r="G27" i="6"/>
  <c r="E27" i="6"/>
  <c r="D27" i="6"/>
  <c r="C27" i="6"/>
  <c r="F27" i="6" s="1"/>
  <c r="B27" i="6"/>
  <c r="M26" i="6"/>
  <c r="L26" i="6"/>
  <c r="K26" i="6"/>
  <c r="J26" i="6"/>
  <c r="I26" i="6"/>
  <c r="H26" i="6"/>
  <c r="G26" i="6"/>
  <c r="E26" i="6"/>
  <c r="D26" i="6"/>
  <c r="C26" i="6"/>
  <c r="F26" i="6" s="1"/>
  <c r="B26" i="6"/>
  <c r="M25" i="6"/>
  <c r="L25" i="6"/>
  <c r="K25" i="6"/>
  <c r="J25" i="6"/>
  <c r="I25" i="6"/>
  <c r="H25" i="6"/>
  <c r="G25" i="6"/>
  <c r="E25" i="6"/>
  <c r="D25" i="6"/>
  <c r="C25" i="6"/>
  <c r="F25" i="6" s="1"/>
  <c r="B25" i="6"/>
  <c r="M24" i="6"/>
  <c r="L24" i="6"/>
  <c r="K24" i="6"/>
  <c r="J24" i="6"/>
  <c r="I24" i="6"/>
  <c r="H24" i="6"/>
  <c r="G24" i="6"/>
  <c r="E24" i="6"/>
  <c r="D24" i="6"/>
  <c r="C24" i="6"/>
  <c r="F24" i="6" s="1"/>
  <c r="B24" i="6"/>
  <c r="M23" i="6"/>
  <c r="L23" i="6"/>
  <c r="K23" i="6"/>
  <c r="J23" i="6"/>
  <c r="I23" i="6"/>
  <c r="H23" i="6"/>
  <c r="G23" i="6"/>
  <c r="E23" i="6"/>
  <c r="D23" i="6"/>
  <c r="C23" i="6"/>
  <c r="F23" i="6" s="1"/>
  <c r="B23" i="6"/>
  <c r="M22" i="6"/>
  <c r="L22" i="6"/>
  <c r="K22" i="6"/>
  <c r="J22" i="6"/>
  <c r="I22" i="6"/>
  <c r="H22" i="6"/>
  <c r="G22" i="6"/>
  <c r="E22" i="6"/>
  <c r="D22" i="6"/>
  <c r="C22" i="6"/>
  <c r="F22" i="6" s="1"/>
  <c r="B22" i="6"/>
  <c r="M21" i="6"/>
  <c r="L21" i="6"/>
  <c r="K21" i="6"/>
  <c r="J21" i="6"/>
  <c r="I21" i="6"/>
  <c r="H21" i="6"/>
  <c r="G21" i="6"/>
  <c r="E21" i="6"/>
  <c r="D21" i="6"/>
  <c r="C21" i="6"/>
  <c r="F21" i="6" s="1"/>
  <c r="B21" i="6"/>
  <c r="M20" i="6"/>
  <c r="L20" i="6"/>
  <c r="K20" i="6"/>
  <c r="J20" i="6"/>
  <c r="I20" i="6"/>
  <c r="H20" i="6"/>
  <c r="G20" i="6"/>
  <c r="E20" i="6"/>
  <c r="D20" i="6"/>
  <c r="C20" i="6"/>
  <c r="F20" i="6" s="1"/>
  <c r="B20" i="6"/>
  <c r="M19" i="6"/>
  <c r="L19" i="6"/>
  <c r="K19" i="6"/>
  <c r="J19" i="6"/>
  <c r="I19" i="6"/>
  <c r="H19" i="6"/>
  <c r="G19" i="6"/>
  <c r="E19" i="6"/>
  <c r="D19" i="6"/>
  <c r="C19" i="6"/>
  <c r="F19" i="6" s="1"/>
  <c r="B19" i="6"/>
  <c r="M18" i="6"/>
  <c r="L18" i="6"/>
  <c r="K18" i="6"/>
  <c r="J18" i="6"/>
  <c r="I18" i="6"/>
  <c r="H18" i="6"/>
  <c r="G18" i="6"/>
  <c r="E18" i="6"/>
  <c r="D18" i="6"/>
  <c r="C18" i="6"/>
  <c r="F18" i="6" s="1"/>
  <c r="B18" i="6"/>
  <c r="M17" i="6"/>
  <c r="L17" i="6"/>
  <c r="K17" i="6"/>
  <c r="J17" i="6"/>
  <c r="I17" i="6"/>
  <c r="H17" i="6"/>
  <c r="G17" i="6"/>
  <c r="E17" i="6"/>
  <c r="D17" i="6"/>
  <c r="C17" i="6"/>
  <c r="F17" i="6" s="1"/>
  <c r="B17" i="6"/>
  <c r="M16" i="6"/>
  <c r="L16" i="6"/>
  <c r="K16" i="6"/>
  <c r="J16" i="6"/>
  <c r="I16" i="6"/>
  <c r="H16" i="6"/>
  <c r="G16" i="6"/>
  <c r="E16" i="6"/>
  <c r="D16" i="6"/>
  <c r="C16" i="6"/>
  <c r="F16" i="6" s="1"/>
  <c r="B16" i="6"/>
  <c r="M15" i="6"/>
  <c r="L15" i="6"/>
  <c r="K15" i="6"/>
  <c r="J15" i="6"/>
  <c r="I15" i="6"/>
  <c r="H15" i="6"/>
  <c r="G15" i="6"/>
  <c r="E15" i="6"/>
  <c r="D15" i="6"/>
  <c r="C15" i="6"/>
  <c r="F15" i="6" s="1"/>
  <c r="B15" i="6"/>
  <c r="M14" i="6"/>
  <c r="L14" i="6"/>
  <c r="K14" i="6"/>
  <c r="J14" i="6"/>
  <c r="I14" i="6"/>
  <c r="H14" i="6"/>
  <c r="G14" i="6"/>
  <c r="E14" i="6"/>
  <c r="D14" i="6"/>
  <c r="C14" i="6"/>
  <c r="F14" i="6" s="1"/>
  <c r="B14" i="6"/>
  <c r="M13" i="6"/>
  <c r="L13" i="6"/>
  <c r="K13" i="6"/>
  <c r="J13" i="6"/>
  <c r="I13" i="6"/>
  <c r="H13" i="6"/>
  <c r="G13" i="6"/>
  <c r="E13" i="6" s="1"/>
  <c r="D13" i="6"/>
  <c r="C13" i="6"/>
  <c r="F13" i="6" s="1"/>
  <c r="B13" i="6"/>
  <c r="M12" i="6"/>
  <c r="L12" i="6"/>
  <c r="K12" i="6"/>
  <c r="J12" i="6"/>
  <c r="I12" i="6"/>
  <c r="H12" i="6"/>
  <c r="G12" i="6"/>
  <c r="E12" i="6"/>
  <c r="D12" i="6"/>
  <c r="C12" i="6"/>
  <c r="F12" i="6" s="1"/>
  <c r="B12" i="6"/>
  <c r="M11" i="6"/>
  <c r="L11" i="6"/>
  <c r="K11" i="6"/>
  <c r="J11" i="6"/>
  <c r="I11" i="6"/>
  <c r="H11" i="6"/>
  <c r="G11" i="6"/>
  <c r="E11" i="6"/>
  <c r="D11" i="6"/>
  <c r="C11" i="6"/>
  <c r="F11" i="6" s="1"/>
  <c r="B11" i="6"/>
  <c r="M10" i="6"/>
  <c r="L10" i="6"/>
  <c r="K10" i="6"/>
  <c r="J10" i="6"/>
  <c r="I10" i="6"/>
  <c r="H10" i="6"/>
  <c r="G10" i="6"/>
  <c r="D10" i="6"/>
  <c r="C10" i="6"/>
  <c r="F10" i="6" s="1"/>
  <c r="B10" i="6"/>
  <c r="E10" i="6" s="1"/>
  <c r="M9" i="6"/>
  <c r="L9" i="6"/>
  <c r="K9" i="6"/>
  <c r="J9" i="6"/>
  <c r="I9" i="6"/>
  <c r="H9" i="6"/>
  <c r="G9" i="6"/>
  <c r="D9" i="6"/>
  <c r="C9" i="6"/>
  <c r="F9" i="6" s="1"/>
  <c r="B9" i="6"/>
  <c r="E9" i="6" s="1"/>
  <c r="M8" i="6"/>
  <c r="L8" i="6"/>
  <c r="K8" i="6"/>
  <c r="J8" i="6"/>
  <c r="I8" i="6"/>
  <c r="H8" i="6"/>
  <c r="G8" i="6"/>
  <c r="D8" i="6"/>
  <c r="C8" i="6"/>
  <c r="F8" i="6" s="1"/>
  <c r="B8" i="6"/>
  <c r="E8" i="6" s="1"/>
  <c r="M7" i="6"/>
  <c r="L7" i="6"/>
  <c r="K7" i="6"/>
  <c r="J7" i="6"/>
  <c r="I7" i="6"/>
  <c r="H7" i="6"/>
  <c r="G7" i="6"/>
  <c r="D7" i="6"/>
  <c r="C7" i="6"/>
  <c r="F7" i="6" s="1"/>
  <c r="B7" i="6"/>
  <c r="E7" i="6" s="1"/>
  <c r="M6" i="6"/>
  <c r="L6" i="6"/>
  <c r="K6" i="6"/>
  <c r="J6" i="6"/>
  <c r="I6" i="6"/>
  <c r="H6" i="6"/>
  <c r="G6" i="6"/>
  <c r="F6" i="6"/>
  <c r="D6" i="6"/>
  <c r="C6" i="6"/>
  <c r="B6" i="6"/>
  <c r="E6" i="6" s="1"/>
  <c r="M5" i="6"/>
  <c r="L5" i="6"/>
  <c r="K5" i="6"/>
  <c r="J5" i="6"/>
  <c r="I5" i="6"/>
  <c r="H5" i="6"/>
  <c r="G5" i="6"/>
  <c r="F5" i="6"/>
  <c r="D5" i="6"/>
  <c r="C5" i="6"/>
  <c r="B5" i="6"/>
  <c r="E5" i="6" s="1"/>
  <c r="M4" i="6"/>
  <c r="L4" i="6"/>
  <c r="K4" i="6"/>
  <c r="J4" i="6"/>
  <c r="I4" i="6"/>
  <c r="H4" i="6"/>
  <c r="G4" i="6"/>
  <c r="F4" i="6"/>
  <c r="D4" i="6"/>
  <c r="C4" i="6"/>
  <c r="B4" i="6"/>
  <c r="E4" i="6" s="1"/>
  <c r="M30" i="5"/>
  <c r="L30" i="5"/>
  <c r="K30" i="5"/>
  <c r="J30" i="5"/>
  <c r="I30" i="5"/>
  <c r="H30" i="5"/>
  <c r="G30" i="5"/>
  <c r="D30" i="5"/>
  <c r="C30" i="5"/>
  <c r="F30" i="5" s="1"/>
  <c r="B30" i="5"/>
  <c r="E30" i="5" s="1"/>
  <c r="M29" i="5"/>
  <c r="L29" i="5"/>
  <c r="K29" i="5"/>
  <c r="J29" i="5"/>
  <c r="I29" i="5"/>
  <c r="H29" i="5"/>
  <c r="G29" i="5"/>
  <c r="D29" i="5"/>
  <c r="C29" i="5"/>
  <c r="F29" i="5" s="1"/>
  <c r="B29" i="5"/>
  <c r="E29" i="5" s="1"/>
  <c r="M28" i="5"/>
  <c r="L28" i="5"/>
  <c r="K28" i="5"/>
  <c r="J28" i="5"/>
  <c r="I28" i="5"/>
  <c r="H28" i="5"/>
  <c r="G28" i="5"/>
  <c r="D28" i="5"/>
  <c r="C28" i="5"/>
  <c r="F28" i="5" s="1"/>
  <c r="B28" i="5"/>
  <c r="E28" i="5" s="1"/>
  <c r="M27" i="5"/>
  <c r="L27" i="5"/>
  <c r="K27" i="5"/>
  <c r="J27" i="5"/>
  <c r="I27" i="5"/>
  <c r="H27" i="5"/>
  <c r="G27" i="5"/>
  <c r="D27" i="5"/>
  <c r="C27" i="5"/>
  <c r="F27" i="5" s="1"/>
  <c r="B27" i="5"/>
  <c r="E27" i="5" s="1"/>
  <c r="M26" i="5"/>
  <c r="L26" i="5"/>
  <c r="K26" i="5"/>
  <c r="J26" i="5"/>
  <c r="I26" i="5"/>
  <c r="H26" i="5"/>
  <c r="G26" i="5"/>
  <c r="D26" i="5"/>
  <c r="C26" i="5"/>
  <c r="F26" i="5" s="1"/>
  <c r="B26" i="5"/>
  <c r="E26" i="5" s="1"/>
  <c r="M25" i="5"/>
  <c r="L25" i="5"/>
  <c r="K25" i="5"/>
  <c r="J25" i="5"/>
  <c r="I25" i="5"/>
  <c r="H25" i="5"/>
  <c r="G25" i="5"/>
  <c r="D25" i="5"/>
  <c r="C25" i="5"/>
  <c r="F25" i="5" s="1"/>
  <c r="B25" i="5"/>
  <c r="E25" i="5" s="1"/>
  <c r="M24" i="5"/>
  <c r="L24" i="5"/>
  <c r="K24" i="5"/>
  <c r="J24" i="5"/>
  <c r="I24" i="5"/>
  <c r="H24" i="5"/>
  <c r="G24" i="5"/>
  <c r="D24" i="5"/>
  <c r="C24" i="5"/>
  <c r="F24" i="5" s="1"/>
  <c r="B24" i="5"/>
  <c r="E24" i="5" s="1"/>
  <c r="M23" i="5"/>
  <c r="L23" i="5"/>
  <c r="K23" i="5"/>
  <c r="J23" i="5"/>
  <c r="I23" i="5"/>
  <c r="H23" i="5"/>
  <c r="G23" i="5"/>
  <c r="D23" i="5"/>
  <c r="C23" i="5"/>
  <c r="F23" i="5" s="1"/>
  <c r="B23" i="5"/>
  <c r="E23" i="5" s="1"/>
  <c r="M22" i="5"/>
  <c r="L22" i="5"/>
  <c r="K22" i="5"/>
  <c r="J22" i="5"/>
  <c r="I22" i="5"/>
  <c r="H22" i="5"/>
  <c r="G22" i="5"/>
  <c r="D22" i="5"/>
  <c r="C22" i="5"/>
  <c r="F22" i="5" s="1"/>
  <c r="B22" i="5"/>
  <c r="E22" i="5" s="1"/>
  <c r="M21" i="5"/>
  <c r="L21" i="5"/>
  <c r="K21" i="5"/>
  <c r="J21" i="5"/>
  <c r="I21" i="5"/>
  <c r="H21" i="5"/>
  <c r="G21" i="5"/>
  <c r="D21" i="5"/>
  <c r="C21" i="5"/>
  <c r="F21" i="5" s="1"/>
  <c r="B21" i="5"/>
  <c r="E21" i="5" s="1"/>
  <c r="M20" i="5"/>
  <c r="L20" i="5"/>
  <c r="K20" i="5"/>
  <c r="J20" i="5"/>
  <c r="I20" i="5"/>
  <c r="H20" i="5"/>
  <c r="G20" i="5"/>
  <c r="D20" i="5"/>
  <c r="C20" i="5"/>
  <c r="F20" i="5" s="1"/>
  <c r="B20" i="5"/>
  <c r="E20" i="5" s="1"/>
  <c r="M19" i="5"/>
  <c r="L19" i="5"/>
  <c r="K19" i="5"/>
  <c r="J19" i="5"/>
  <c r="I19" i="5"/>
  <c r="H19" i="5"/>
  <c r="G19" i="5"/>
  <c r="D19" i="5"/>
  <c r="C19" i="5"/>
  <c r="F19" i="5" s="1"/>
  <c r="B19" i="5"/>
  <c r="E19" i="5" s="1"/>
  <c r="M18" i="5"/>
  <c r="L18" i="5"/>
  <c r="K18" i="5"/>
  <c r="J18" i="5"/>
  <c r="I18" i="5"/>
  <c r="H18" i="5"/>
  <c r="G18" i="5"/>
  <c r="D18" i="5"/>
  <c r="C18" i="5"/>
  <c r="F18" i="5" s="1"/>
  <c r="B18" i="5"/>
  <c r="E18" i="5" s="1"/>
  <c r="M17" i="5"/>
  <c r="L17" i="5"/>
  <c r="K17" i="5"/>
  <c r="J17" i="5"/>
  <c r="I17" i="5"/>
  <c r="H17" i="5"/>
  <c r="G17" i="5"/>
  <c r="D17" i="5"/>
  <c r="C17" i="5"/>
  <c r="F17" i="5" s="1"/>
  <c r="B17" i="5"/>
  <c r="E17" i="5" s="1"/>
  <c r="M16" i="5"/>
  <c r="L16" i="5"/>
  <c r="K16" i="5"/>
  <c r="J16" i="5"/>
  <c r="I16" i="5"/>
  <c r="H16" i="5"/>
  <c r="G16" i="5"/>
  <c r="D16" i="5"/>
  <c r="C16" i="5"/>
  <c r="F16" i="5" s="1"/>
  <c r="B16" i="5"/>
  <c r="E16" i="5" s="1"/>
  <c r="M15" i="5"/>
  <c r="L15" i="5"/>
  <c r="K15" i="5"/>
  <c r="J15" i="5"/>
  <c r="I15" i="5"/>
  <c r="H15" i="5"/>
  <c r="G15" i="5"/>
  <c r="D15" i="5"/>
  <c r="C15" i="5"/>
  <c r="F15" i="5" s="1"/>
  <c r="B15" i="5"/>
  <c r="E15" i="5" s="1"/>
  <c r="M14" i="5"/>
  <c r="L14" i="5"/>
  <c r="K14" i="5"/>
  <c r="J14" i="5"/>
  <c r="I14" i="5"/>
  <c r="H14" i="5"/>
  <c r="G14" i="5"/>
  <c r="D14" i="5"/>
  <c r="C14" i="5"/>
  <c r="F14" i="5" s="1"/>
  <c r="B14" i="5"/>
  <c r="E14" i="5" s="1"/>
  <c r="M13" i="5"/>
  <c r="L13" i="5"/>
  <c r="K13" i="5"/>
  <c r="J13" i="5"/>
  <c r="I13" i="5"/>
  <c r="H13" i="5"/>
  <c r="G13" i="5"/>
  <c r="D13" i="5"/>
  <c r="C13" i="5"/>
  <c r="F13" i="5" s="1"/>
  <c r="B13" i="5"/>
  <c r="E13" i="5" s="1"/>
  <c r="M12" i="5"/>
  <c r="L12" i="5"/>
  <c r="K12" i="5"/>
  <c r="J12" i="5"/>
  <c r="I12" i="5"/>
  <c r="H12" i="5"/>
  <c r="G12" i="5"/>
  <c r="D12" i="5"/>
  <c r="C12" i="5"/>
  <c r="F12" i="5" s="1"/>
  <c r="B12" i="5"/>
  <c r="E12" i="5" s="1"/>
  <c r="M11" i="5"/>
  <c r="L11" i="5"/>
  <c r="K11" i="5"/>
  <c r="J11" i="5"/>
  <c r="I11" i="5"/>
  <c r="H11" i="5"/>
  <c r="G11" i="5"/>
  <c r="D11" i="5"/>
  <c r="C11" i="5"/>
  <c r="F11" i="5" s="1"/>
  <c r="B11" i="5"/>
  <c r="E11" i="5" s="1"/>
  <c r="M10" i="5"/>
  <c r="L10" i="5"/>
  <c r="K10" i="5"/>
  <c r="J10" i="5"/>
  <c r="I10" i="5"/>
  <c r="H10" i="5"/>
  <c r="G10" i="5"/>
  <c r="D10" i="5"/>
  <c r="C10" i="5"/>
  <c r="F10" i="5" s="1"/>
  <c r="B10" i="5"/>
  <c r="E10" i="5" s="1"/>
  <c r="M9" i="5"/>
  <c r="L9" i="5"/>
  <c r="K9" i="5"/>
  <c r="J9" i="5"/>
  <c r="I9" i="5"/>
  <c r="H9" i="5"/>
  <c r="G9" i="5"/>
  <c r="F9" i="5"/>
  <c r="D9" i="5"/>
  <c r="C9" i="5"/>
  <c r="B9" i="5"/>
  <c r="E9" i="5" s="1"/>
  <c r="M8" i="5"/>
  <c r="L8" i="5"/>
  <c r="K8" i="5"/>
  <c r="J8" i="5"/>
  <c r="I8" i="5"/>
  <c r="H8" i="5"/>
  <c r="G8" i="5"/>
  <c r="D8" i="5"/>
  <c r="C8" i="5"/>
  <c r="F8" i="5" s="1"/>
  <c r="B8" i="5"/>
  <c r="E8" i="5" s="1"/>
  <c r="M7" i="5"/>
  <c r="L7" i="5"/>
  <c r="K7" i="5"/>
  <c r="J7" i="5"/>
  <c r="I7" i="5"/>
  <c r="H7" i="5"/>
  <c r="G7" i="5"/>
  <c r="F7" i="5"/>
  <c r="D7" i="5"/>
  <c r="C7" i="5"/>
  <c r="B7" i="5"/>
  <c r="E7" i="5" s="1"/>
  <c r="M6" i="5"/>
  <c r="L6" i="5"/>
  <c r="K6" i="5"/>
  <c r="J6" i="5"/>
  <c r="I6" i="5"/>
  <c r="H6" i="5"/>
  <c r="G6" i="5"/>
  <c r="F6" i="5"/>
  <c r="D6" i="5"/>
  <c r="C6" i="5"/>
  <c r="B6" i="5"/>
  <c r="E6" i="5" s="1"/>
  <c r="M5" i="5"/>
  <c r="L5" i="5"/>
  <c r="K5" i="5"/>
  <c r="J5" i="5"/>
  <c r="I5" i="5"/>
  <c r="H5" i="5"/>
  <c r="G5" i="5"/>
  <c r="F5" i="5"/>
  <c r="D5" i="5"/>
  <c r="C5" i="5"/>
  <c r="B5" i="5"/>
  <c r="E5" i="5" s="1"/>
  <c r="M4" i="5"/>
  <c r="L4" i="5"/>
  <c r="K4" i="5"/>
  <c r="J4" i="5"/>
  <c r="I4" i="5"/>
  <c r="H4" i="5"/>
  <c r="G4" i="5"/>
  <c r="F4" i="5"/>
  <c r="D4" i="5"/>
  <c r="C4" i="5"/>
  <c r="B4" i="5"/>
  <c r="E4" i="5" s="1"/>
  <c r="M30" i="4"/>
  <c r="L30" i="4"/>
  <c r="K30" i="4"/>
  <c r="J30" i="4"/>
  <c r="I30" i="4"/>
  <c r="H30" i="4"/>
  <c r="G30" i="4"/>
  <c r="D30" i="4"/>
  <c r="C30" i="4"/>
  <c r="F30" i="4" s="1"/>
  <c r="B30" i="4"/>
  <c r="E30" i="4" s="1"/>
  <c r="M29" i="4"/>
  <c r="L29" i="4"/>
  <c r="K29" i="4"/>
  <c r="J29" i="4"/>
  <c r="I29" i="4"/>
  <c r="H29" i="4"/>
  <c r="G29" i="4"/>
  <c r="D29" i="4"/>
  <c r="C29" i="4"/>
  <c r="F29" i="4" s="1"/>
  <c r="B29" i="4"/>
  <c r="E29" i="4" s="1"/>
  <c r="M28" i="4"/>
  <c r="B28" i="4" s="1"/>
  <c r="E28" i="4" s="1"/>
  <c r="L28" i="4"/>
  <c r="K28" i="4"/>
  <c r="J28" i="4"/>
  <c r="I28" i="4"/>
  <c r="H28" i="4"/>
  <c r="G28" i="4"/>
  <c r="D28" i="4"/>
  <c r="C28" i="4"/>
  <c r="F28" i="4" s="1"/>
  <c r="M27" i="4"/>
  <c r="B27" i="4" s="1"/>
  <c r="E27" i="4" s="1"/>
  <c r="L27" i="4"/>
  <c r="K27" i="4"/>
  <c r="J27" i="4"/>
  <c r="I27" i="4"/>
  <c r="H27" i="4"/>
  <c r="G27" i="4"/>
  <c r="D27" i="4"/>
  <c r="C27" i="4"/>
  <c r="F27" i="4" s="1"/>
  <c r="M26" i="4"/>
  <c r="B26" i="4" s="1"/>
  <c r="E26" i="4" s="1"/>
  <c r="L26" i="4"/>
  <c r="K26" i="4"/>
  <c r="J26" i="4"/>
  <c r="I26" i="4"/>
  <c r="H26" i="4"/>
  <c r="G26" i="4"/>
  <c r="D26" i="4"/>
  <c r="C26" i="4"/>
  <c r="F26" i="4" s="1"/>
  <c r="M25" i="4"/>
  <c r="B25" i="4" s="1"/>
  <c r="E25" i="4" s="1"/>
  <c r="L25" i="4"/>
  <c r="K25" i="4"/>
  <c r="J25" i="4"/>
  <c r="I25" i="4"/>
  <c r="H25" i="4"/>
  <c r="G25" i="4"/>
  <c r="D25" i="4"/>
  <c r="C25" i="4"/>
  <c r="F25" i="4" s="1"/>
  <c r="M24" i="4"/>
  <c r="B24" i="4" s="1"/>
  <c r="E24" i="4" s="1"/>
  <c r="L24" i="4"/>
  <c r="K24" i="4"/>
  <c r="J24" i="4"/>
  <c r="I24" i="4"/>
  <c r="H24" i="4"/>
  <c r="G24" i="4"/>
  <c r="D24" i="4"/>
  <c r="C24" i="4"/>
  <c r="F24" i="4" s="1"/>
  <c r="M23" i="4"/>
  <c r="B23" i="4" s="1"/>
  <c r="E23" i="4" s="1"/>
  <c r="L23" i="4"/>
  <c r="K23" i="4"/>
  <c r="J23" i="4"/>
  <c r="I23" i="4"/>
  <c r="H23" i="4"/>
  <c r="G23" i="4"/>
  <c r="D23" i="4"/>
  <c r="C23" i="4"/>
  <c r="F23" i="4" s="1"/>
  <c r="M22" i="4"/>
  <c r="B22" i="4" s="1"/>
  <c r="E22" i="4" s="1"/>
  <c r="L22" i="4"/>
  <c r="K22" i="4"/>
  <c r="J22" i="4"/>
  <c r="I22" i="4"/>
  <c r="H22" i="4"/>
  <c r="G22" i="4"/>
  <c r="D22" i="4"/>
  <c r="C22" i="4"/>
  <c r="F22" i="4" s="1"/>
  <c r="M21" i="4"/>
  <c r="B21" i="4" s="1"/>
  <c r="E21" i="4" s="1"/>
  <c r="L21" i="4"/>
  <c r="K21" i="4"/>
  <c r="J21" i="4"/>
  <c r="I21" i="4"/>
  <c r="H21" i="4"/>
  <c r="G21" i="4"/>
  <c r="D21" i="4"/>
  <c r="C21" i="4"/>
  <c r="F21" i="4" s="1"/>
  <c r="M20" i="4"/>
  <c r="B20" i="4" s="1"/>
  <c r="L20" i="4"/>
  <c r="K20" i="4"/>
  <c r="J20" i="4"/>
  <c r="I20" i="4"/>
  <c r="H20" i="4"/>
  <c r="G20" i="4"/>
  <c r="D20" i="4"/>
  <c r="C20" i="4"/>
  <c r="F20" i="4" s="1"/>
  <c r="M19" i="4"/>
  <c r="B19" i="4" s="1"/>
  <c r="E19" i="4" s="1"/>
  <c r="L19" i="4"/>
  <c r="K19" i="4"/>
  <c r="J19" i="4"/>
  <c r="I19" i="4"/>
  <c r="H19" i="4"/>
  <c r="G19" i="4"/>
  <c r="D19" i="4"/>
  <c r="C19" i="4"/>
  <c r="F19" i="4" s="1"/>
  <c r="M18" i="4"/>
  <c r="B18" i="4" s="1"/>
  <c r="E18" i="4" s="1"/>
  <c r="L18" i="4"/>
  <c r="K18" i="4"/>
  <c r="J18" i="4"/>
  <c r="I18" i="4"/>
  <c r="H18" i="4"/>
  <c r="G18" i="4"/>
  <c r="D18" i="4"/>
  <c r="C18" i="4"/>
  <c r="F18" i="4" s="1"/>
  <c r="M17" i="4"/>
  <c r="B17" i="4" s="1"/>
  <c r="E17" i="4" s="1"/>
  <c r="L17" i="4"/>
  <c r="K17" i="4"/>
  <c r="J17" i="4"/>
  <c r="I17" i="4"/>
  <c r="H17" i="4"/>
  <c r="G17" i="4"/>
  <c r="D17" i="4"/>
  <c r="C17" i="4"/>
  <c r="F17" i="4" s="1"/>
  <c r="M16" i="4"/>
  <c r="B16" i="4" s="1"/>
  <c r="E16" i="4" s="1"/>
  <c r="L16" i="4"/>
  <c r="K16" i="4"/>
  <c r="J16" i="4"/>
  <c r="I16" i="4"/>
  <c r="H16" i="4"/>
  <c r="G16" i="4"/>
  <c r="D16" i="4"/>
  <c r="C16" i="4"/>
  <c r="F16" i="4" s="1"/>
  <c r="M15" i="4"/>
  <c r="B15" i="4" s="1"/>
  <c r="E15" i="4" s="1"/>
  <c r="L15" i="4"/>
  <c r="K15" i="4"/>
  <c r="J15" i="4"/>
  <c r="I15" i="4"/>
  <c r="H15" i="4"/>
  <c r="G15" i="4"/>
  <c r="D15" i="4"/>
  <c r="C15" i="4"/>
  <c r="F15" i="4" s="1"/>
  <c r="M14" i="4"/>
  <c r="B14" i="4" s="1"/>
  <c r="E14" i="4" s="1"/>
  <c r="L14" i="4"/>
  <c r="K14" i="4"/>
  <c r="J14" i="4"/>
  <c r="I14" i="4"/>
  <c r="H14" i="4"/>
  <c r="G14" i="4"/>
  <c r="D14" i="4"/>
  <c r="C14" i="4"/>
  <c r="F14" i="4" s="1"/>
  <c r="M13" i="4"/>
  <c r="B13" i="4" s="1"/>
  <c r="E13" i="4" s="1"/>
  <c r="L13" i="4"/>
  <c r="K13" i="4"/>
  <c r="J13" i="4"/>
  <c r="I13" i="4"/>
  <c r="H13" i="4"/>
  <c r="G13" i="4"/>
  <c r="D13" i="4"/>
  <c r="C13" i="4"/>
  <c r="F13" i="4" s="1"/>
  <c r="M12" i="4"/>
  <c r="B12" i="4" s="1"/>
  <c r="E12" i="4" s="1"/>
  <c r="L12" i="4"/>
  <c r="K12" i="4"/>
  <c r="J12" i="4"/>
  <c r="I12" i="4"/>
  <c r="H12" i="4"/>
  <c r="G12" i="4"/>
  <c r="D12" i="4"/>
  <c r="C12" i="4"/>
  <c r="F12" i="4" s="1"/>
  <c r="M11" i="4"/>
  <c r="B11" i="4" s="1"/>
  <c r="E11" i="4" s="1"/>
  <c r="L11" i="4"/>
  <c r="K11" i="4"/>
  <c r="J11" i="4"/>
  <c r="I11" i="4"/>
  <c r="H11" i="4"/>
  <c r="G11" i="4"/>
  <c r="D11" i="4"/>
  <c r="C11" i="4"/>
  <c r="F11" i="4" s="1"/>
  <c r="M10" i="4"/>
  <c r="B10" i="4" s="1"/>
  <c r="E10" i="4" s="1"/>
  <c r="L10" i="4"/>
  <c r="K10" i="4"/>
  <c r="J10" i="4"/>
  <c r="I10" i="4"/>
  <c r="H10" i="4"/>
  <c r="G10" i="4"/>
  <c r="D10" i="4"/>
  <c r="C10" i="4"/>
  <c r="F10" i="4" s="1"/>
  <c r="M9" i="4"/>
  <c r="B9" i="4" s="1"/>
  <c r="E9" i="4" s="1"/>
  <c r="L9" i="4"/>
  <c r="K9" i="4"/>
  <c r="J9" i="4"/>
  <c r="I9" i="4"/>
  <c r="H9" i="4"/>
  <c r="G9" i="4"/>
  <c r="D9" i="4"/>
  <c r="C9" i="4"/>
  <c r="F9" i="4" s="1"/>
  <c r="M8" i="4"/>
  <c r="B8" i="4" s="1"/>
  <c r="E8" i="4" s="1"/>
  <c r="L8" i="4"/>
  <c r="K8" i="4"/>
  <c r="J8" i="4"/>
  <c r="I8" i="4"/>
  <c r="H8" i="4"/>
  <c r="G8" i="4"/>
  <c r="D8" i="4"/>
  <c r="C8" i="4"/>
  <c r="F8" i="4" s="1"/>
  <c r="M7" i="4"/>
  <c r="B7" i="4" s="1"/>
  <c r="E7" i="4" s="1"/>
  <c r="L7" i="4"/>
  <c r="K7" i="4"/>
  <c r="J7" i="4"/>
  <c r="I7" i="4"/>
  <c r="H7" i="4"/>
  <c r="G7" i="4"/>
  <c r="D7" i="4"/>
  <c r="C7" i="4"/>
  <c r="F7" i="4" s="1"/>
  <c r="M6" i="4"/>
  <c r="B6" i="4" s="1"/>
  <c r="E6" i="4" s="1"/>
  <c r="L6" i="4"/>
  <c r="K6" i="4"/>
  <c r="J6" i="4"/>
  <c r="I6" i="4"/>
  <c r="H6" i="4"/>
  <c r="G6" i="4"/>
  <c r="D6" i="4"/>
  <c r="C6" i="4"/>
  <c r="F6" i="4" s="1"/>
  <c r="M5" i="4"/>
  <c r="B5" i="4" s="1"/>
  <c r="E5" i="4" s="1"/>
  <c r="L5" i="4"/>
  <c r="K5" i="4"/>
  <c r="J5" i="4"/>
  <c r="I5" i="4"/>
  <c r="H5" i="4"/>
  <c r="G5" i="4"/>
  <c r="D5" i="4"/>
  <c r="C5" i="4"/>
  <c r="F5" i="4" s="1"/>
  <c r="M4" i="4"/>
  <c r="B4" i="4" s="1"/>
  <c r="E4" i="4" s="1"/>
  <c r="L4" i="4"/>
  <c r="K4" i="4"/>
  <c r="J4" i="4"/>
  <c r="I4" i="4"/>
  <c r="H4" i="4"/>
  <c r="G4" i="4"/>
  <c r="D4" i="4"/>
  <c r="C4" i="4"/>
  <c r="F4" i="4" s="1"/>
  <c r="M30" i="3"/>
  <c r="B30" i="3" s="1"/>
  <c r="L30" i="3"/>
  <c r="K30" i="3"/>
  <c r="J30" i="3"/>
  <c r="I30" i="3"/>
  <c r="H30" i="3"/>
  <c r="G30" i="3"/>
  <c r="E30" i="3"/>
  <c r="D30" i="3"/>
  <c r="C30" i="3"/>
  <c r="F30" i="3" s="1"/>
  <c r="M29" i="3"/>
  <c r="B29" i="3" s="1"/>
  <c r="L29" i="3"/>
  <c r="K29" i="3"/>
  <c r="J29" i="3"/>
  <c r="I29" i="3"/>
  <c r="H29" i="3"/>
  <c r="G29" i="3"/>
  <c r="E29" i="3"/>
  <c r="D29" i="3"/>
  <c r="C29" i="3"/>
  <c r="F29" i="3" s="1"/>
  <c r="M28" i="3"/>
  <c r="B28" i="3" s="1"/>
  <c r="L28" i="3"/>
  <c r="K28" i="3"/>
  <c r="J28" i="3"/>
  <c r="I28" i="3"/>
  <c r="H28" i="3"/>
  <c r="G28" i="3"/>
  <c r="E28" i="3"/>
  <c r="D28" i="3"/>
  <c r="C28" i="3"/>
  <c r="F28" i="3" s="1"/>
  <c r="M27" i="3"/>
  <c r="B27" i="3" s="1"/>
  <c r="L27" i="3"/>
  <c r="K27" i="3"/>
  <c r="J27" i="3"/>
  <c r="I27" i="3"/>
  <c r="H27" i="3"/>
  <c r="G27" i="3"/>
  <c r="E27" i="3"/>
  <c r="D27" i="3"/>
  <c r="C27" i="3"/>
  <c r="F27" i="3" s="1"/>
  <c r="M26" i="3"/>
  <c r="B26" i="3" s="1"/>
  <c r="L26" i="3"/>
  <c r="K26" i="3"/>
  <c r="J26" i="3"/>
  <c r="I26" i="3"/>
  <c r="H26" i="3"/>
  <c r="G26" i="3"/>
  <c r="E26" i="3"/>
  <c r="D26" i="3"/>
  <c r="C26" i="3"/>
  <c r="F26" i="3" s="1"/>
  <c r="M25" i="3"/>
  <c r="B25" i="3" s="1"/>
  <c r="E25" i="3" s="1"/>
  <c r="L25" i="3"/>
  <c r="K25" i="3"/>
  <c r="J25" i="3"/>
  <c r="I25" i="3"/>
  <c r="H25" i="3"/>
  <c r="G25" i="3"/>
  <c r="D25" i="3"/>
  <c r="C25" i="3"/>
  <c r="F25" i="3" s="1"/>
  <c r="M24" i="3"/>
  <c r="B24" i="3" s="1"/>
  <c r="L24" i="3"/>
  <c r="K24" i="3"/>
  <c r="J24" i="3"/>
  <c r="I24" i="3"/>
  <c r="H24" i="3"/>
  <c r="G24" i="3"/>
  <c r="E24" i="3"/>
  <c r="D24" i="3"/>
  <c r="C24" i="3"/>
  <c r="F24" i="3" s="1"/>
  <c r="M23" i="3"/>
  <c r="B23" i="3" s="1"/>
  <c r="E23" i="3" s="1"/>
  <c r="L23" i="3"/>
  <c r="K23" i="3"/>
  <c r="J23" i="3"/>
  <c r="I23" i="3"/>
  <c r="H23" i="3"/>
  <c r="G23" i="3"/>
  <c r="D23" i="3"/>
  <c r="C23" i="3"/>
  <c r="F23" i="3" s="1"/>
  <c r="M22" i="3"/>
  <c r="B22" i="3" s="1"/>
  <c r="L22" i="3"/>
  <c r="K22" i="3"/>
  <c r="J22" i="3"/>
  <c r="I22" i="3"/>
  <c r="H22" i="3"/>
  <c r="G22" i="3"/>
  <c r="E22" i="3" s="1"/>
  <c r="D22" i="3"/>
  <c r="C22" i="3"/>
  <c r="F22" i="3" s="1"/>
  <c r="M21" i="3"/>
  <c r="B21" i="3" s="1"/>
  <c r="E21" i="3" s="1"/>
  <c r="L21" i="3"/>
  <c r="K21" i="3"/>
  <c r="J21" i="3"/>
  <c r="I21" i="3"/>
  <c r="H21" i="3"/>
  <c r="G21" i="3"/>
  <c r="D21" i="3"/>
  <c r="C21" i="3"/>
  <c r="F21" i="3" s="1"/>
  <c r="M20" i="3"/>
  <c r="B20" i="3" s="1"/>
  <c r="E20" i="3" s="1"/>
  <c r="L20" i="3"/>
  <c r="K20" i="3"/>
  <c r="J20" i="3"/>
  <c r="I20" i="3"/>
  <c r="H20" i="3"/>
  <c r="G20" i="3"/>
  <c r="D20" i="3"/>
  <c r="C20" i="3"/>
  <c r="F20" i="3" s="1"/>
  <c r="M19" i="3"/>
  <c r="B19" i="3" s="1"/>
  <c r="E19" i="3" s="1"/>
  <c r="L19" i="3"/>
  <c r="K19" i="3"/>
  <c r="J19" i="3"/>
  <c r="I19" i="3"/>
  <c r="H19" i="3"/>
  <c r="G19" i="3"/>
  <c r="D19" i="3"/>
  <c r="C19" i="3"/>
  <c r="F19" i="3" s="1"/>
  <c r="M18" i="3"/>
  <c r="B18" i="3" s="1"/>
  <c r="E18" i="3" s="1"/>
  <c r="L18" i="3"/>
  <c r="K18" i="3"/>
  <c r="J18" i="3"/>
  <c r="I18" i="3"/>
  <c r="H18" i="3"/>
  <c r="G18" i="3"/>
  <c r="D18" i="3"/>
  <c r="C18" i="3"/>
  <c r="F18" i="3" s="1"/>
  <c r="M17" i="3"/>
  <c r="B17" i="3" s="1"/>
  <c r="E17" i="3" s="1"/>
  <c r="L17" i="3"/>
  <c r="K17" i="3"/>
  <c r="J17" i="3"/>
  <c r="I17" i="3"/>
  <c r="H17" i="3"/>
  <c r="G17" i="3"/>
  <c r="D17" i="3"/>
  <c r="C17" i="3"/>
  <c r="F17" i="3" s="1"/>
  <c r="M16" i="3"/>
  <c r="B16" i="3" s="1"/>
  <c r="E16" i="3" s="1"/>
  <c r="L16" i="3"/>
  <c r="K16" i="3"/>
  <c r="J16" i="3"/>
  <c r="I16" i="3"/>
  <c r="H16" i="3"/>
  <c r="G16" i="3"/>
  <c r="D16" i="3"/>
  <c r="C16" i="3"/>
  <c r="F16" i="3" s="1"/>
  <c r="M15" i="3"/>
  <c r="B15" i="3" s="1"/>
  <c r="E15" i="3" s="1"/>
  <c r="L15" i="3"/>
  <c r="K15" i="3"/>
  <c r="J15" i="3"/>
  <c r="I15" i="3"/>
  <c r="H15" i="3"/>
  <c r="G15" i="3"/>
  <c r="D15" i="3"/>
  <c r="C15" i="3"/>
  <c r="F15" i="3" s="1"/>
  <c r="M14" i="3"/>
  <c r="B14" i="3" s="1"/>
  <c r="E14" i="3" s="1"/>
  <c r="L14" i="3"/>
  <c r="K14" i="3"/>
  <c r="J14" i="3"/>
  <c r="I14" i="3"/>
  <c r="H14" i="3"/>
  <c r="G14" i="3"/>
  <c r="D14" i="3"/>
  <c r="C14" i="3"/>
  <c r="F14" i="3" s="1"/>
  <c r="M13" i="3"/>
  <c r="B13" i="3" s="1"/>
  <c r="E13" i="3" s="1"/>
  <c r="L13" i="3"/>
  <c r="K13" i="3"/>
  <c r="J13" i="3"/>
  <c r="I13" i="3"/>
  <c r="H13" i="3"/>
  <c r="G13" i="3"/>
  <c r="D13" i="3"/>
  <c r="C13" i="3"/>
  <c r="F13" i="3" s="1"/>
  <c r="M12" i="3"/>
  <c r="B12" i="3" s="1"/>
  <c r="E12" i="3" s="1"/>
  <c r="L12" i="3"/>
  <c r="K12" i="3"/>
  <c r="J12" i="3"/>
  <c r="I12" i="3"/>
  <c r="H12" i="3"/>
  <c r="G12" i="3"/>
  <c r="D12" i="3"/>
  <c r="C12" i="3"/>
  <c r="F12" i="3" s="1"/>
  <c r="M11" i="3"/>
  <c r="B11" i="3" s="1"/>
  <c r="E11" i="3" s="1"/>
  <c r="L11" i="3"/>
  <c r="K11" i="3"/>
  <c r="J11" i="3"/>
  <c r="I11" i="3"/>
  <c r="H11" i="3"/>
  <c r="G11" i="3"/>
  <c r="D11" i="3"/>
  <c r="C11" i="3"/>
  <c r="F11" i="3" s="1"/>
  <c r="M10" i="3"/>
  <c r="B10" i="3" s="1"/>
  <c r="E10" i="3" s="1"/>
  <c r="L10" i="3"/>
  <c r="K10" i="3"/>
  <c r="J10" i="3"/>
  <c r="I10" i="3"/>
  <c r="H10" i="3"/>
  <c r="G10" i="3"/>
  <c r="D10" i="3"/>
  <c r="C10" i="3"/>
  <c r="F10" i="3" s="1"/>
  <c r="M9" i="3"/>
  <c r="B9" i="3" s="1"/>
  <c r="E9" i="3" s="1"/>
  <c r="L9" i="3"/>
  <c r="K9" i="3"/>
  <c r="J9" i="3"/>
  <c r="I9" i="3"/>
  <c r="H9" i="3"/>
  <c r="G9" i="3"/>
  <c r="D9" i="3"/>
  <c r="C9" i="3"/>
  <c r="F9" i="3" s="1"/>
  <c r="M8" i="3"/>
  <c r="B8" i="3" s="1"/>
  <c r="E8" i="3" s="1"/>
  <c r="L8" i="3"/>
  <c r="K8" i="3"/>
  <c r="J8" i="3"/>
  <c r="I8" i="3"/>
  <c r="H8" i="3"/>
  <c r="G8" i="3"/>
  <c r="D8" i="3"/>
  <c r="C8" i="3"/>
  <c r="F8" i="3" s="1"/>
  <c r="M7" i="3"/>
  <c r="B7" i="3" s="1"/>
  <c r="E7" i="3" s="1"/>
  <c r="L7" i="3"/>
  <c r="K7" i="3"/>
  <c r="J7" i="3"/>
  <c r="I7" i="3"/>
  <c r="H7" i="3"/>
  <c r="G7" i="3"/>
  <c r="D7" i="3"/>
  <c r="C7" i="3"/>
  <c r="F7" i="3" s="1"/>
  <c r="M6" i="3"/>
  <c r="B6" i="3" s="1"/>
  <c r="E6" i="3" s="1"/>
  <c r="L6" i="3"/>
  <c r="K6" i="3"/>
  <c r="J6" i="3"/>
  <c r="I6" i="3"/>
  <c r="H6" i="3"/>
  <c r="G6" i="3"/>
  <c r="D6" i="3"/>
  <c r="C6" i="3"/>
  <c r="F6" i="3" s="1"/>
  <c r="M5" i="3"/>
  <c r="B5" i="3" s="1"/>
  <c r="E5" i="3" s="1"/>
  <c r="L5" i="3"/>
  <c r="K5" i="3"/>
  <c r="J5" i="3"/>
  <c r="I5" i="3"/>
  <c r="H5" i="3"/>
  <c r="G5" i="3"/>
  <c r="D5" i="3"/>
  <c r="C5" i="3"/>
  <c r="F5" i="3" s="1"/>
  <c r="M4" i="3"/>
  <c r="B4" i="3" s="1"/>
  <c r="L4" i="3"/>
  <c r="K4" i="3"/>
  <c r="J4" i="3"/>
  <c r="I4" i="3"/>
  <c r="H4" i="3"/>
  <c r="H31" i="3" s="1"/>
  <c r="G4" i="3"/>
  <c r="G31" i="3" s="1"/>
  <c r="D4" i="3"/>
  <c r="D31" i="3" s="1"/>
  <c r="C4" i="3"/>
  <c r="F4" i="3" s="1"/>
  <c r="F31" i="3" s="1"/>
  <c r="M30" i="2"/>
  <c r="L30" i="2"/>
  <c r="K30" i="2"/>
  <c r="J30" i="2"/>
  <c r="I30" i="2"/>
  <c r="H30" i="2"/>
  <c r="G30" i="2"/>
  <c r="E30" i="2"/>
  <c r="D30" i="2"/>
  <c r="C30" i="2"/>
  <c r="F30" i="2" s="1"/>
  <c r="B30" i="2"/>
  <c r="M29" i="2"/>
  <c r="L29" i="2"/>
  <c r="K29" i="2"/>
  <c r="J29" i="2"/>
  <c r="I29" i="2"/>
  <c r="H29" i="2"/>
  <c r="G29" i="2"/>
  <c r="E29" i="2" s="1"/>
  <c r="D29" i="2"/>
  <c r="C29" i="2"/>
  <c r="F29" i="2" s="1"/>
  <c r="B29" i="2"/>
  <c r="M28" i="2"/>
  <c r="L28" i="2"/>
  <c r="K28" i="2"/>
  <c r="J28" i="2"/>
  <c r="I28" i="2"/>
  <c r="H28" i="2"/>
  <c r="G28" i="2"/>
  <c r="E28" i="2"/>
  <c r="D28" i="2"/>
  <c r="C28" i="2"/>
  <c r="F28" i="2" s="1"/>
  <c r="B28" i="2"/>
  <c r="M27" i="2"/>
  <c r="L27" i="2"/>
  <c r="K27" i="2"/>
  <c r="J27" i="2"/>
  <c r="I27" i="2"/>
  <c r="H27" i="2"/>
  <c r="G27" i="2"/>
  <c r="D27" i="2"/>
  <c r="C27" i="2"/>
  <c r="F27" i="2" s="1"/>
  <c r="B27" i="2"/>
  <c r="E27" i="2" s="1"/>
  <c r="M26" i="2"/>
  <c r="L26" i="2"/>
  <c r="K26" i="2"/>
  <c r="J26" i="2"/>
  <c r="I26" i="2"/>
  <c r="H26" i="2"/>
  <c r="G26" i="2"/>
  <c r="F26" i="2"/>
  <c r="D26" i="2"/>
  <c r="C26" i="2"/>
  <c r="B26" i="2"/>
  <c r="E26" i="2" s="1"/>
  <c r="M25" i="2"/>
  <c r="L25" i="2"/>
  <c r="K25" i="2"/>
  <c r="J25" i="2"/>
  <c r="I25" i="2"/>
  <c r="H25" i="2"/>
  <c r="G25" i="2"/>
  <c r="F25" i="2"/>
  <c r="D25" i="2"/>
  <c r="C25" i="2"/>
  <c r="B25" i="2"/>
  <c r="E25" i="2" s="1"/>
  <c r="M24" i="2"/>
  <c r="L24" i="2"/>
  <c r="K24" i="2"/>
  <c r="J24" i="2"/>
  <c r="I24" i="2"/>
  <c r="H24" i="2"/>
  <c r="G24" i="2"/>
  <c r="F24" i="2"/>
  <c r="D24" i="2"/>
  <c r="C24" i="2"/>
  <c r="B24" i="2"/>
  <c r="E24" i="2" s="1"/>
  <c r="M23" i="2"/>
  <c r="L23" i="2"/>
  <c r="K23" i="2"/>
  <c r="J23" i="2"/>
  <c r="I23" i="2"/>
  <c r="H23" i="2"/>
  <c r="G23" i="2"/>
  <c r="F23" i="2"/>
  <c r="D23" i="2"/>
  <c r="C23" i="2"/>
  <c r="B23" i="2"/>
  <c r="E23" i="2" s="1"/>
  <c r="M22" i="2"/>
  <c r="L22" i="2"/>
  <c r="K22" i="2"/>
  <c r="J22" i="2"/>
  <c r="I22" i="2"/>
  <c r="H22" i="2"/>
  <c r="G22" i="2"/>
  <c r="F22" i="2"/>
  <c r="D22" i="2"/>
  <c r="C22" i="2"/>
  <c r="B22" i="2"/>
  <c r="E22" i="2" s="1"/>
  <c r="M21" i="2"/>
  <c r="L21" i="2"/>
  <c r="K21" i="2"/>
  <c r="J21" i="2"/>
  <c r="I21" i="2"/>
  <c r="H21" i="2"/>
  <c r="G21" i="2"/>
  <c r="F21" i="2"/>
  <c r="D21" i="2"/>
  <c r="C21" i="2"/>
  <c r="B21" i="2"/>
  <c r="E21" i="2" s="1"/>
  <c r="M20" i="2"/>
  <c r="L20" i="2"/>
  <c r="K20" i="2"/>
  <c r="J20" i="2"/>
  <c r="I20" i="2"/>
  <c r="H20" i="2"/>
  <c r="G20" i="2"/>
  <c r="F20" i="2"/>
  <c r="D20" i="2"/>
  <c r="C20" i="2"/>
  <c r="B20" i="2"/>
  <c r="E20" i="2" s="1"/>
  <c r="M19" i="2"/>
  <c r="L19" i="2"/>
  <c r="K19" i="2"/>
  <c r="J19" i="2"/>
  <c r="I19" i="2"/>
  <c r="H19" i="2"/>
  <c r="G19" i="2"/>
  <c r="F19" i="2"/>
  <c r="D19" i="2"/>
  <c r="C19" i="2"/>
  <c r="B19" i="2"/>
  <c r="E19" i="2" s="1"/>
  <c r="M18" i="2"/>
  <c r="L18" i="2"/>
  <c r="K18" i="2"/>
  <c r="J18" i="2"/>
  <c r="I18" i="2"/>
  <c r="H18" i="2"/>
  <c r="G18" i="2"/>
  <c r="F18" i="2"/>
  <c r="D18" i="2"/>
  <c r="C18" i="2"/>
  <c r="B18" i="2"/>
  <c r="E18" i="2" s="1"/>
  <c r="M17" i="2"/>
  <c r="L17" i="2"/>
  <c r="K17" i="2"/>
  <c r="J17" i="2"/>
  <c r="I17" i="2"/>
  <c r="H17" i="2"/>
  <c r="G17" i="2"/>
  <c r="F17" i="2"/>
  <c r="D17" i="2"/>
  <c r="C17" i="2"/>
  <c r="B17" i="2"/>
  <c r="E17" i="2" s="1"/>
  <c r="M16" i="2"/>
  <c r="L16" i="2"/>
  <c r="K16" i="2"/>
  <c r="J16" i="2"/>
  <c r="I16" i="2"/>
  <c r="H16" i="2"/>
  <c r="G16" i="2"/>
  <c r="F16" i="2"/>
  <c r="D16" i="2"/>
  <c r="C16" i="2"/>
  <c r="B16" i="2"/>
  <c r="E16" i="2" s="1"/>
  <c r="M15" i="2"/>
  <c r="L15" i="2"/>
  <c r="K15" i="2"/>
  <c r="J15" i="2"/>
  <c r="I15" i="2"/>
  <c r="H15" i="2"/>
  <c r="G15" i="2"/>
  <c r="F15" i="2"/>
  <c r="D15" i="2"/>
  <c r="C15" i="2"/>
  <c r="B15" i="2"/>
  <c r="E15" i="2" s="1"/>
  <c r="M14" i="2"/>
  <c r="L14" i="2"/>
  <c r="K14" i="2"/>
  <c r="J14" i="2"/>
  <c r="I14" i="2"/>
  <c r="H14" i="2"/>
  <c r="G14" i="2"/>
  <c r="F14" i="2"/>
  <c r="D14" i="2"/>
  <c r="C14" i="2"/>
  <c r="B14" i="2"/>
  <c r="E14" i="2" s="1"/>
  <c r="M13" i="2"/>
  <c r="L13" i="2"/>
  <c r="K13" i="2"/>
  <c r="J13" i="2"/>
  <c r="I13" i="2"/>
  <c r="H13" i="2"/>
  <c r="G13" i="2"/>
  <c r="F13" i="2"/>
  <c r="D13" i="2"/>
  <c r="C13" i="2"/>
  <c r="B13" i="2"/>
  <c r="E13" i="2" s="1"/>
  <c r="M12" i="2"/>
  <c r="L12" i="2"/>
  <c r="K12" i="2"/>
  <c r="J12" i="2"/>
  <c r="I12" i="2"/>
  <c r="H12" i="2"/>
  <c r="G12" i="2"/>
  <c r="F12" i="2"/>
  <c r="D12" i="2"/>
  <c r="C12" i="2"/>
  <c r="B12" i="2"/>
  <c r="E12" i="2" s="1"/>
  <c r="M11" i="2"/>
  <c r="L11" i="2"/>
  <c r="K11" i="2"/>
  <c r="J11" i="2"/>
  <c r="I11" i="2"/>
  <c r="H11" i="2"/>
  <c r="G11" i="2"/>
  <c r="D11" i="2"/>
  <c r="C11" i="2"/>
  <c r="F11" i="2" s="1"/>
  <c r="B11" i="2"/>
  <c r="E11" i="2" s="1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M31" i="2" s="1"/>
  <c r="L4" i="2"/>
  <c r="K4" i="2"/>
  <c r="J4" i="2"/>
  <c r="I4" i="2"/>
  <c r="H4" i="2"/>
  <c r="H31" i="2" s="1"/>
  <c r="G4" i="2"/>
  <c r="F4" i="2"/>
  <c r="F31" i="2" s="1"/>
  <c r="E4" i="2"/>
  <c r="E31" i="2" s="1"/>
  <c r="D4" i="2"/>
  <c r="D31" i="2" s="1"/>
  <c r="C4" i="2"/>
  <c r="C31" i="2" s="1"/>
  <c r="B4" i="2"/>
  <c r="H31" i="1"/>
  <c r="D31" i="1"/>
  <c r="M30" i="1"/>
  <c r="L30" i="1"/>
  <c r="K30" i="1"/>
  <c r="J30" i="1"/>
  <c r="I30" i="1"/>
  <c r="H30" i="1"/>
  <c r="G30" i="1"/>
  <c r="F30" i="1"/>
  <c r="D30" i="1"/>
  <c r="C30" i="1"/>
  <c r="B30" i="1"/>
  <c r="E30" i="1" s="1"/>
  <c r="M29" i="1"/>
  <c r="L29" i="1"/>
  <c r="K29" i="1"/>
  <c r="J29" i="1"/>
  <c r="I29" i="1"/>
  <c r="H29" i="1"/>
  <c r="G29" i="1"/>
  <c r="F29" i="1"/>
  <c r="D29" i="1"/>
  <c r="C29" i="1"/>
  <c r="B29" i="1"/>
  <c r="E29" i="1" s="1"/>
  <c r="M28" i="1"/>
  <c r="L28" i="1"/>
  <c r="K28" i="1"/>
  <c r="J28" i="1"/>
  <c r="I28" i="1"/>
  <c r="H28" i="1"/>
  <c r="G28" i="1"/>
  <c r="F28" i="1"/>
  <c r="D28" i="1"/>
  <c r="C28" i="1"/>
  <c r="B28" i="1"/>
  <c r="E28" i="1" s="1"/>
  <c r="M27" i="1"/>
  <c r="L27" i="1"/>
  <c r="K27" i="1"/>
  <c r="J27" i="1"/>
  <c r="I27" i="1"/>
  <c r="H27" i="1"/>
  <c r="G27" i="1"/>
  <c r="F27" i="1"/>
  <c r="D27" i="1"/>
  <c r="C27" i="1"/>
  <c r="B27" i="1"/>
  <c r="E27" i="1" s="1"/>
  <c r="M26" i="1"/>
  <c r="L26" i="1"/>
  <c r="K26" i="1"/>
  <c r="J26" i="1"/>
  <c r="I26" i="1"/>
  <c r="H26" i="1"/>
  <c r="G26" i="1"/>
  <c r="F26" i="1"/>
  <c r="D26" i="1"/>
  <c r="C26" i="1"/>
  <c r="B26" i="1"/>
  <c r="E26" i="1" s="1"/>
  <c r="M25" i="1"/>
  <c r="L25" i="1"/>
  <c r="K25" i="1"/>
  <c r="J25" i="1"/>
  <c r="I25" i="1"/>
  <c r="H25" i="1"/>
  <c r="G25" i="1"/>
  <c r="F25" i="1"/>
  <c r="D25" i="1"/>
  <c r="C25" i="1"/>
  <c r="B25" i="1"/>
  <c r="E25" i="1" s="1"/>
  <c r="M24" i="1"/>
  <c r="L24" i="1"/>
  <c r="K24" i="1"/>
  <c r="J24" i="1"/>
  <c r="I24" i="1"/>
  <c r="H24" i="1"/>
  <c r="G24" i="1"/>
  <c r="F24" i="1"/>
  <c r="D24" i="1"/>
  <c r="C24" i="1"/>
  <c r="B24" i="1"/>
  <c r="E24" i="1" s="1"/>
  <c r="M23" i="1"/>
  <c r="L23" i="1"/>
  <c r="K23" i="1"/>
  <c r="J23" i="1"/>
  <c r="I23" i="1"/>
  <c r="H23" i="1"/>
  <c r="G23" i="1"/>
  <c r="F23" i="1"/>
  <c r="D23" i="1"/>
  <c r="C23" i="1"/>
  <c r="B23" i="1"/>
  <c r="E23" i="1" s="1"/>
  <c r="M22" i="1"/>
  <c r="L22" i="1"/>
  <c r="K22" i="1"/>
  <c r="J22" i="1"/>
  <c r="I22" i="1"/>
  <c r="H22" i="1"/>
  <c r="G22" i="1"/>
  <c r="F22" i="1"/>
  <c r="D22" i="1"/>
  <c r="C22" i="1"/>
  <c r="B22" i="1"/>
  <c r="E22" i="1" s="1"/>
  <c r="M21" i="1"/>
  <c r="L21" i="1"/>
  <c r="K21" i="1"/>
  <c r="J21" i="1"/>
  <c r="I21" i="1"/>
  <c r="H21" i="1"/>
  <c r="G21" i="1"/>
  <c r="F21" i="1"/>
  <c r="D21" i="1"/>
  <c r="C21" i="1"/>
  <c r="B21" i="1"/>
  <c r="E21" i="1" s="1"/>
  <c r="M20" i="1"/>
  <c r="L20" i="1"/>
  <c r="K20" i="1"/>
  <c r="J20" i="1"/>
  <c r="I20" i="1"/>
  <c r="H20" i="1"/>
  <c r="G20" i="1"/>
  <c r="F20" i="1"/>
  <c r="D20" i="1"/>
  <c r="C20" i="1"/>
  <c r="B20" i="1"/>
  <c r="E20" i="1" s="1"/>
  <c r="M19" i="1"/>
  <c r="L19" i="1"/>
  <c r="K19" i="1"/>
  <c r="J19" i="1"/>
  <c r="I19" i="1"/>
  <c r="H19" i="1"/>
  <c r="G19" i="1"/>
  <c r="F19" i="1"/>
  <c r="D19" i="1"/>
  <c r="C19" i="1"/>
  <c r="B19" i="1"/>
  <c r="E19" i="1" s="1"/>
  <c r="M18" i="1"/>
  <c r="L18" i="1"/>
  <c r="K18" i="1"/>
  <c r="J18" i="1"/>
  <c r="I18" i="1"/>
  <c r="H18" i="1"/>
  <c r="G18" i="1"/>
  <c r="F18" i="1"/>
  <c r="D18" i="1"/>
  <c r="C18" i="1"/>
  <c r="B18" i="1"/>
  <c r="E18" i="1" s="1"/>
  <c r="M17" i="1"/>
  <c r="L17" i="1"/>
  <c r="K17" i="1"/>
  <c r="J17" i="1"/>
  <c r="I17" i="1"/>
  <c r="H17" i="1"/>
  <c r="G17" i="1"/>
  <c r="F17" i="1"/>
  <c r="D17" i="1"/>
  <c r="C17" i="1"/>
  <c r="B17" i="1"/>
  <c r="E17" i="1" s="1"/>
  <c r="M16" i="1"/>
  <c r="L16" i="1"/>
  <c r="K16" i="1"/>
  <c r="J16" i="1"/>
  <c r="I16" i="1"/>
  <c r="H16" i="1"/>
  <c r="G16" i="1"/>
  <c r="F16" i="1"/>
  <c r="D16" i="1"/>
  <c r="C16" i="1"/>
  <c r="B16" i="1"/>
  <c r="E16" i="1" s="1"/>
  <c r="M15" i="1"/>
  <c r="L15" i="1"/>
  <c r="K15" i="1"/>
  <c r="J15" i="1"/>
  <c r="I15" i="1"/>
  <c r="H15" i="1"/>
  <c r="G15" i="1"/>
  <c r="F15" i="1"/>
  <c r="D15" i="1"/>
  <c r="C15" i="1"/>
  <c r="B15" i="1"/>
  <c r="E15" i="1" s="1"/>
  <c r="M14" i="1"/>
  <c r="L14" i="1"/>
  <c r="K14" i="1"/>
  <c r="J14" i="1"/>
  <c r="I14" i="1"/>
  <c r="H14" i="1"/>
  <c r="G14" i="1"/>
  <c r="F14" i="1"/>
  <c r="D14" i="1"/>
  <c r="C14" i="1"/>
  <c r="B14" i="1"/>
  <c r="E14" i="1" s="1"/>
  <c r="M13" i="1"/>
  <c r="L13" i="1"/>
  <c r="K13" i="1"/>
  <c r="J13" i="1"/>
  <c r="I13" i="1"/>
  <c r="H13" i="1"/>
  <c r="G13" i="1"/>
  <c r="F13" i="1"/>
  <c r="D13" i="1"/>
  <c r="C13" i="1"/>
  <c r="B13" i="1"/>
  <c r="E13" i="1" s="1"/>
  <c r="M12" i="1"/>
  <c r="L12" i="1"/>
  <c r="K12" i="1"/>
  <c r="J12" i="1"/>
  <c r="I12" i="1"/>
  <c r="H12" i="1"/>
  <c r="G12" i="1"/>
  <c r="F12" i="1"/>
  <c r="D12" i="1"/>
  <c r="C12" i="1"/>
  <c r="B12" i="1"/>
  <c r="E12" i="1" s="1"/>
  <c r="M11" i="1"/>
  <c r="L11" i="1"/>
  <c r="K11" i="1"/>
  <c r="J11" i="1"/>
  <c r="I11" i="1"/>
  <c r="H11" i="1"/>
  <c r="G11" i="1"/>
  <c r="F11" i="1"/>
  <c r="D11" i="1"/>
  <c r="C11" i="1"/>
  <c r="B11" i="1"/>
  <c r="E11" i="1" s="1"/>
  <c r="M10" i="1"/>
  <c r="L10" i="1"/>
  <c r="K10" i="1"/>
  <c r="J10" i="1"/>
  <c r="I10" i="1"/>
  <c r="H10" i="1"/>
  <c r="G10" i="1"/>
  <c r="F10" i="1"/>
  <c r="D10" i="1"/>
  <c r="C10" i="1"/>
  <c r="B10" i="1"/>
  <c r="E10" i="1" s="1"/>
  <c r="M9" i="1"/>
  <c r="L9" i="1"/>
  <c r="K9" i="1"/>
  <c r="J9" i="1"/>
  <c r="I9" i="1"/>
  <c r="H9" i="1"/>
  <c r="G9" i="1"/>
  <c r="F9" i="1"/>
  <c r="D9" i="1"/>
  <c r="C9" i="1"/>
  <c r="B9" i="1"/>
  <c r="E9" i="1" s="1"/>
  <c r="M8" i="1"/>
  <c r="L8" i="1"/>
  <c r="K8" i="1"/>
  <c r="J8" i="1"/>
  <c r="I8" i="1"/>
  <c r="H8" i="1"/>
  <c r="G8" i="1"/>
  <c r="F8" i="1"/>
  <c r="D8" i="1"/>
  <c r="C8" i="1"/>
  <c r="B8" i="1"/>
  <c r="E8" i="1" s="1"/>
  <c r="M7" i="1"/>
  <c r="L7" i="1"/>
  <c r="K7" i="1"/>
  <c r="J7" i="1"/>
  <c r="I7" i="1"/>
  <c r="H7" i="1"/>
  <c r="G7" i="1"/>
  <c r="F7" i="1"/>
  <c r="D7" i="1"/>
  <c r="C7" i="1"/>
  <c r="B7" i="1"/>
  <c r="E7" i="1" s="1"/>
  <c r="M6" i="1"/>
  <c r="L6" i="1"/>
  <c r="K6" i="1"/>
  <c r="J6" i="1"/>
  <c r="I6" i="1"/>
  <c r="H6" i="1"/>
  <c r="G6" i="1"/>
  <c r="F6" i="1"/>
  <c r="D6" i="1"/>
  <c r="C6" i="1"/>
  <c r="B6" i="1"/>
  <c r="E6" i="1" s="1"/>
  <c r="M5" i="1"/>
  <c r="L5" i="1"/>
  <c r="K5" i="1"/>
  <c r="J5" i="1"/>
  <c r="I5" i="1"/>
  <c r="H5" i="1"/>
  <c r="G5" i="1"/>
  <c r="F5" i="1"/>
  <c r="D5" i="1"/>
  <c r="C5" i="1"/>
  <c r="B5" i="1"/>
  <c r="E5" i="1" s="1"/>
  <c r="M4" i="1"/>
  <c r="L4" i="1"/>
  <c r="K4" i="1"/>
  <c r="J4" i="1"/>
  <c r="I4" i="1"/>
  <c r="H4" i="1"/>
  <c r="G4" i="1"/>
  <c r="G31" i="1" s="1"/>
  <c r="F4" i="1"/>
  <c r="F31" i="1" s="1"/>
  <c r="D4" i="1"/>
  <c r="C4" i="1"/>
  <c r="C31" i="1" s="1"/>
  <c r="B4" i="1"/>
  <c r="E4" i="1" s="1"/>
  <c r="E31" i="1" l="1"/>
  <c r="M31" i="3"/>
  <c r="B31" i="3"/>
  <c r="E20" i="4"/>
  <c r="E4" i="3"/>
  <c r="E31" i="3" s="1"/>
  <c r="C31" i="3"/>
  <c r="B31" i="1"/>
  <c r="B31" i="2"/>
  <c r="G31" i="2"/>
  <c r="E31" i="9"/>
  <c r="F4" i="8"/>
  <c r="F31" i="8" s="1"/>
  <c r="F31" i="9"/>
  <c r="C31" i="9"/>
  <c r="E4" i="10"/>
  <c r="E31" i="10" s="1"/>
  <c r="F31" i="11"/>
  <c r="E11" i="8"/>
  <c r="E15" i="8"/>
  <c r="E19" i="8"/>
  <c r="E23" i="8"/>
  <c r="D31" i="9"/>
  <c r="F31" i="10"/>
  <c r="E10" i="8"/>
  <c r="E31" i="8" s="1"/>
  <c r="E14" i="8"/>
  <c r="E18" i="8"/>
  <c r="E22" i="8"/>
  <c r="E26" i="8"/>
  <c r="E30" i="8"/>
  <c r="E4" i="12"/>
  <c r="E31" i="12" s="1"/>
  <c r="E4" i="11"/>
  <c r="E31" i="11" s="1"/>
</calcChain>
</file>

<file path=xl/sharedStrings.xml><?xml version="1.0" encoding="utf-8"?>
<sst xmlns="http://schemas.openxmlformats.org/spreadsheetml/2006/main" count="1057" uniqueCount="45">
  <si>
    <t>Муниципальное образование</t>
  </si>
  <si>
    <t>Общее количество</t>
  </si>
  <si>
    <t>Количество вызовов комплексного реагирования (две и более служб)</t>
  </si>
  <si>
    <t>Количество вызовов (карточек происшествия) направленных в остальные ДДС (01, 02, 03, 04, 05, ЦУКС) за месяц</t>
  </si>
  <si>
    <t>Количество вызовов (карточек происшествия) направленных в ЕДДС МО за месяц</t>
  </si>
  <si>
    <t>Кол-во вызовов</t>
  </si>
  <si>
    <t>Кол-во карточек происшествия</t>
  </si>
  <si>
    <t>Среднее время до открытия службой карточки*</t>
  </si>
  <si>
    <t>Среднее время до начала реагирования</t>
  </si>
  <si>
    <t xml:space="preserve">Среднее время до завершения карточки </t>
  </si>
  <si>
    <t>Велижский</t>
  </si>
  <si>
    <t>Вяземский</t>
  </si>
  <si>
    <t>Гагаринский</t>
  </si>
  <si>
    <t>Глинковский</t>
  </si>
  <si>
    <t>исправить формулы в строке</t>
  </si>
  <si>
    <t>Демидовский</t>
  </si>
  <si>
    <t>Десногорск</t>
  </si>
  <si>
    <t>город Десногорск</t>
  </si>
  <si>
    <t>Дорогобужский</t>
  </si>
  <si>
    <t>Духовщинский</t>
  </si>
  <si>
    <t>Ельнинский</t>
  </si>
  <si>
    <t>Ершичский</t>
  </si>
  <si>
    <t>Кардымовский</t>
  </si>
  <si>
    <t>Краснинский</t>
  </si>
  <si>
    <t>Монастырщинский</t>
  </si>
  <si>
    <t>Новодугинский</t>
  </si>
  <si>
    <t>Починковский</t>
  </si>
  <si>
    <t>Рославльский</t>
  </si>
  <si>
    <t>Руднянский</t>
  </si>
  <si>
    <t>Сафоновский</t>
  </si>
  <si>
    <t>Смоленск</t>
  </si>
  <si>
    <t>город Смоленск</t>
  </si>
  <si>
    <t>Смоленский район</t>
  </si>
  <si>
    <t>Смоленский</t>
  </si>
  <si>
    <t>Сычевский</t>
  </si>
  <si>
    <t>Темкинский</t>
  </si>
  <si>
    <t>Угранский</t>
  </si>
  <si>
    <t>Х.-Жирковский</t>
  </si>
  <si>
    <t>Холм-Жирковский</t>
  </si>
  <si>
    <t>Хиславичский</t>
  </si>
  <si>
    <t>Шумячский</t>
  </si>
  <si>
    <t>Ярцевский</t>
  </si>
  <si>
    <t>Вызовов ЕДДС</t>
  </si>
  <si>
    <t>Количество вызовов (карточек происшествия) направленных в остальные ДДС (01, 02, 03, 04, 05, ЦУКС, БПЛА, Межсубъект) за месяц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</si>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</sst>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:ss"/>
  </numFmts>
  <fonts count="16" x14ac:knownFonts="1">
    <font>
      <sz val="10"/>
      <color rgb="FF000000"/>
      <name val="Arial"/>
      <charset val="204"/>
    </font>
    <font>
      <sz val="10"/>
      <name val="Arial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name val="Arial"/>
      <charset val="204"/>
    </font>
    <font>
      <b/>
      <sz val="12"/>
      <color rgb="FF000000"/>
      <name val="Times New Roman"/>
      <charset val="204"/>
    </font>
    <font>
      <sz val="12"/>
      <color rgb="FFC9211E"/>
      <name val="Times New Roman"/>
      <charset val="204"/>
    </font>
    <font>
      <sz val="12"/>
      <color rgb="FF3465A4"/>
      <name val="Times New Roman"/>
      <charset val="204"/>
    </font>
    <font>
      <sz val="10"/>
      <color rgb="FFFF0000"/>
      <name val="Arial"/>
      <charset val="204"/>
    </font>
    <font>
      <b/>
      <sz val="10"/>
      <color rgb="FFFF0000"/>
      <name val="Arial"/>
      <charset val="204"/>
    </font>
    <font>
      <sz val="10"/>
      <color rgb="FF000000"/>
      <name val="Arial"/>
      <family val="2"/>
      <charset val="204"/>
    </font>
    <font>
      <b/>
      <sz val="10"/>
      <color rgb="FFC9211E"/>
      <name val="Arial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FFFFFF"/>
        <bgColor rgb="FFCCFFFF"/>
      </patternFill>
    </fill>
    <fill>
      <patternFill patternType="solid">
        <fgColor rgb="FFFFE994"/>
        <bgColor rgb="FFFFFF99"/>
      </patternFill>
    </fill>
    <fill>
      <patternFill patternType="solid">
        <fgColor rgb="FFFFFF00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00FF00"/>
        <bgColor rgb="FF33CCCC"/>
      </patternFill>
    </fill>
    <fill>
      <patternFill patternType="solid">
        <fgColor rgb="FFFF3333"/>
        <bgColor rgb="FFC9211E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4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wrapText="1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/>
    <xf numFmtId="0" fontId="10" fillId="0" borderId="0" xfId="0" applyFont="1" applyAlignment="1" applyProtection="1"/>
    <xf numFmtId="0" fontId="4" fillId="2" borderId="4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0" borderId="0" xfId="0" applyFont="1" applyAlignment="1" applyProtection="1"/>
    <xf numFmtId="0" fontId="2" fillId="0" borderId="1" xfId="0" applyFont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/>
    </xf>
    <xf numFmtId="0" fontId="0" fillId="7" borderId="4" xfId="0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wrapText="1"/>
    </xf>
    <xf numFmtId="0" fontId="13" fillId="5" borderId="1" xfId="0" applyFont="1" applyFill="1" applyBorder="1" applyAlignment="1" applyProtection="1">
      <alignment wrapText="1"/>
    </xf>
    <xf numFmtId="0" fontId="15" fillId="0" borderId="0" xfId="0" applyFont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/>
    <xf numFmtId="164" fontId="2" fillId="9" borderId="1" xfId="0" applyNumberFormat="1" applyFont="1" applyFill="1" applyBorder="1" applyAlignment="1" applyProtection="1">
      <alignment horizontal="center" vertical="center"/>
    </xf>
    <xf numFmtId="164" fontId="2" fillId="10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48"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  <dxf>
      <font>
        <b val="0"/>
        <i val="0"/>
        <sz val="10"/>
        <color rgb="FFCC0000"/>
        <name val="Arial"/>
      </font>
      <fill>
        <patternFill>
          <bgColor rgb="FFFFCCCC"/>
        </patternFill>
      </fill>
    </dxf>
    <dxf>
      <font>
        <b/>
        <i val="0"/>
        <sz val="10"/>
        <color rgb="FFFFFFFF"/>
        <name val="Arial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994"/>
      <rgbColor rgb="FFCCFFFF"/>
      <rgbColor rgb="FF660066"/>
      <rgbColor rgb="FFFF8080"/>
      <rgbColor rgb="FF0066CC"/>
      <rgbColor rgb="FFCCCCFF"/>
      <rgbColor rgb="FF000080"/>
      <rgbColor rgb="FFFF00FF"/>
      <rgbColor rgb="FFFFFF66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3333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42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1\&#1042;&#1099;&#1079;&#1086;&#1074;\&#1042;&#1099;&#1079;&#1086;&#107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3\&#1042;&#1099;&#1079;&#1086;&#1074;\&#1042;&#1099;&#1079;&#1086;&#1074;&#10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3\&#1042;&#1099;&#1079;&#1086;&#1074;\&#1042;&#1099;&#1079;&#1086;&#107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3\&#1056;&#1077;&#1072;&#1075;&#1080;&#1088;&#1086;&#1074;&#1072;&#1085;&#1080;&#1077;\&#1056;&#1077;&#1072;&#1075;&#1080;&#1088;&#1086;&#1074;&#1072;&#1085;&#1080;&#10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4\&#1059;&#1050;&#1048;&#1054;\&#1059;&#1050;&#1048;&#105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4\&#1042;&#1099;&#1079;&#1086;&#1074;\&#1042;&#1099;&#1079;&#1086;&#1074;&#10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4\&#1042;&#1099;&#1079;&#1086;&#1074;\&#1042;&#1099;&#1079;&#1086;&#107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4\&#1056;&#1077;&#1072;&#1075;&#1080;&#1088;&#1086;&#1074;&#1072;&#1085;&#1080;&#1077;\&#1056;&#1077;&#1072;&#1075;&#1080;&#1088;&#1086;&#1074;&#1072;&#1085;&#1080;&#107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5\&#1042;&#1099;&#1079;&#1086;&#1074;\&#1042;&#1099;&#1079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5\&#1059;&#1050;&#1048;&#1054;\&#1059;&#1050;&#1048;&#10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5\&#1042;&#1099;&#1079;&#1086;&#1074;\&#1042;&#1099;&#1079;&#1086;&#1074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1\&#1059;&#1050;&#1048;&#1054;\&#1059;&#1050;&#1048;&#105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5\&#1056;&#1077;&#1072;&#1075;&#1080;&#1088;&#1086;&#1074;&#1072;&#1085;&#1080;&#1077;\&#1056;&#1077;&#1072;&#1075;&#1080;&#1088;&#1086;&#1074;&#1072;&#1085;&#1080;&#10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6\&#1042;&#1099;&#1079;&#1086;&#1074;\&#1042;&#1099;&#1079;&#1086;&#107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6\&#1059;&#1050;&#1048;&#1054;\&#1059;&#1050;&#1048;&#105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6\&#1042;&#1099;&#1079;&#1086;&#1074;\&#1042;&#1099;&#1079;&#1086;&#1074;&#10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6\&#1056;&#1077;&#1072;&#1075;&#1080;&#1088;&#1086;&#1074;&#1072;&#1085;&#1080;&#1077;\&#1056;&#1077;&#1072;&#1075;&#1080;&#1088;&#1086;&#1074;&#1072;&#1085;&#1080;&#10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7\&#1042;&#1099;&#1079;&#1086;&#1074;\&#1042;&#1099;&#1079;&#1086;&#107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7\&#1059;&#1050;&#1048;&#1054;\&#1059;&#1050;&#1048;&#105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7\&#1042;&#1099;&#1079;&#1086;&#1074;\&#1042;&#1099;&#1079;&#1086;&#1074;&#105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7\&#1056;&#1077;&#1072;&#1075;&#1080;&#1088;&#1086;&#1074;&#1072;&#1085;&#1080;&#1077;\&#1056;&#1077;&#1072;&#1075;&#1080;&#1088;&#1086;&#1074;&#1072;&#1085;&#1080;&#107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8\&#1042;&#1099;&#1079;&#1086;&#1074;\&#1042;&#1099;&#1079;&#1086;&#107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1\&#1042;&#1099;&#1079;&#1086;&#1074;\&#1042;&#1099;&#1079;&#1086;&#1074;&#105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8\&#1059;&#1050;&#1048;&#1054;\&#1059;&#1050;&#1048;&#105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8\&#1042;&#1099;&#1079;&#1086;&#1074;\&#1042;&#1099;&#1079;&#1086;&#1074;&#10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8\&#1056;&#1077;&#1072;&#1075;&#1080;&#1088;&#1086;&#1074;&#1072;&#1085;&#1080;&#1077;\&#1056;&#1077;&#1072;&#1075;&#1080;&#1088;&#1086;&#1074;&#1072;&#1085;&#1080;&#107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9\&#1042;&#1099;&#1079;&#1086;&#1074;\&#1042;&#1099;&#1079;&#1086;&#107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9\&#1059;&#1050;&#1048;&#1054;\&#1059;&#1050;&#1048;&#105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9\&#1042;&#1099;&#1079;&#1086;&#1074;\&#1042;&#1099;&#1079;&#1086;&#1074;&#10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9\&#1056;&#1077;&#1072;&#1075;&#1080;&#1088;&#1086;&#1074;&#1072;&#1085;&#1080;&#1077;\&#1056;&#1077;&#1072;&#1075;&#1080;&#1088;&#1086;&#1074;&#1072;&#1085;&#1080;&#107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0\&#1042;&#1099;&#1079;&#1086;&#1074;\&#1042;&#1099;&#1079;&#1086;&#1074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0\&#1059;&#1050;&#1048;&#1054;\&#1059;&#1050;&#1048;&#105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0\&#1042;&#1099;&#1079;&#1086;&#1074;\&#1042;&#1099;&#1079;&#1086;&#1074;&#105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1\&#1056;&#1077;&#1072;&#1075;&#1080;&#1088;&#1086;&#1074;&#1072;&#1085;&#1080;&#1077;\&#1056;&#1077;&#1072;&#1075;&#1080;&#1088;&#1086;&#1074;&#1072;&#1085;&#1080;&#107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0\&#1056;&#1077;&#1072;&#1075;&#1080;&#1088;&#1086;&#1074;&#1072;&#1085;&#1080;&#1077;\&#1056;&#1077;&#1072;&#1075;&#1080;&#1088;&#1086;&#1074;&#1072;&#1085;&#1080;&#107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1\&#1042;&#1099;&#1079;&#1086;&#1074;\&#1042;&#1099;&#1079;&#1086;&#1074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1\&#1059;&#1050;&#1048;&#1054;\&#1059;&#1050;&#1048;&#105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1\&#1042;&#1099;&#1079;&#1086;&#1074;\&#1042;&#1099;&#1079;&#1086;&#1074;&#105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1\&#1056;&#1077;&#1072;&#1075;&#1080;&#1088;&#1086;&#1074;&#1072;&#1085;&#1080;&#1077;\&#1056;&#1077;&#1072;&#1075;&#1080;&#1088;&#1086;&#1074;&#1072;&#1085;&#1080;&#107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2\&#1042;&#1099;&#1079;&#1086;&#1074;\&#1042;&#1099;&#1079;&#1086;&#1074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2\&#1059;&#1050;&#1048;&#1054;\&#1059;&#1050;&#1048;&#1054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2\&#1042;&#1099;&#1079;&#1086;&#1074;\&#1042;&#1099;&#1079;&#1086;&#1074;&#105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12\&#1056;&#1077;&#1072;&#1075;&#1080;&#1088;&#1086;&#1074;&#1072;&#1085;&#1080;&#1077;\&#1056;&#1077;&#1072;&#1075;&#1080;&#1088;&#1086;&#1074;&#1072;&#1085;&#1080;&#107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2\&#1042;&#1099;&#1079;&#1086;&#1074;\&#1042;&#1099;&#1079;&#1086;&#107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2\&#1059;&#1050;&#1048;&#1054;\&#1059;&#1050;&#1048;&#10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2\&#1042;&#1099;&#1079;&#1086;&#1074;\&#1042;&#1099;&#1079;&#1086;&#1074;&#10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2\&#1056;&#1077;&#1072;&#1075;&#1080;&#1088;&#1086;&#1074;&#1072;&#1085;&#1080;&#1077;\&#1056;&#1077;&#1072;&#1075;&#1080;&#1088;&#1086;&#1074;&#1072;&#1085;&#1080;&#107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b\SNS\Report112\EDDS\03\&#1059;&#1050;&#1048;&#1054;\&#1059;&#1050;&#1048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ДДС-01</v>
          </cell>
        </row>
        <row r="5">
          <cell r="B5" t="str">
            <v>Велижский ЕДДС</v>
          </cell>
        </row>
        <row r="6">
          <cell r="B6" t="str">
            <v>ДДС-04</v>
          </cell>
        </row>
        <row r="7">
          <cell r="B7" t="str">
            <v>CОДЧ</v>
          </cell>
        </row>
        <row r="8">
          <cell r="B8" t="str">
            <v>CОДЧ</v>
          </cell>
        </row>
        <row r="9">
          <cell r="B9" t="str">
            <v>Service 03 Смоленск</v>
          </cell>
        </row>
        <row r="10">
          <cell r="B10" t="str">
            <v>Service 03 Смоленск</v>
          </cell>
        </row>
        <row r="11">
          <cell r="B11" t="str">
            <v>Вяземский ДДС-01</v>
          </cell>
        </row>
        <row r="12">
          <cell r="B12" t="str">
            <v>Вяземский ЕДДС</v>
          </cell>
        </row>
        <row r="13">
          <cell r="B13" t="str">
            <v>Вяземский ЕДДС</v>
          </cell>
        </row>
        <row r="14">
          <cell r="B14" t="str">
            <v>ДДС-04</v>
          </cell>
        </row>
        <row r="15">
          <cell r="B15" t="str">
            <v>ЦУКС</v>
          </cell>
        </row>
        <row r="16">
          <cell r="B16" t="str">
            <v>CОДЧ</v>
          </cell>
        </row>
        <row r="17">
          <cell r="B17" t="str">
            <v>Service 03 Смоленск</v>
          </cell>
        </row>
        <row r="18">
          <cell r="B18" t="str">
            <v>Service 03 Смоленск</v>
          </cell>
        </row>
        <row r="19">
          <cell r="B19" t="str">
            <v>Гагаринский ЕДДС</v>
          </cell>
        </row>
        <row r="20">
          <cell r="B20" t="str">
            <v>Гагаринский ЕДДС</v>
          </cell>
        </row>
        <row r="21">
          <cell r="B21" t="str">
            <v>ДДС-04</v>
          </cell>
        </row>
        <row r="22">
          <cell r="B22" t="str">
            <v>ЦОВ ТЕСТ Мос обл</v>
          </cell>
        </row>
        <row r="23">
          <cell r="B23" t="str">
            <v>ЦУКС</v>
          </cell>
        </row>
        <row r="24">
          <cell r="B24" t="str">
            <v>CОДЧ</v>
          </cell>
        </row>
        <row r="25">
          <cell r="B25" t="str">
            <v>Service 03 Смоленск</v>
          </cell>
        </row>
        <row r="26">
          <cell r="B26" t="str">
            <v>Глинковский ЕДДС</v>
          </cell>
        </row>
        <row r="27">
          <cell r="B27" t="str">
            <v>ДДС-04</v>
          </cell>
        </row>
        <row r="28">
          <cell r="B28" t="str">
            <v>CОДЧ</v>
          </cell>
        </row>
        <row r="29">
          <cell r="B29" t="str">
            <v>ДДС-03 Десногорск</v>
          </cell>
        </row>
        <row r="30">
          <cell r="B30" t="str">
            <v>Десногорск ДДС-01</v>
          </cell>
        </row>
        <row r="31">
          <cell r="B31" t="str">
            <v>Десногорск ЕДДС</v>
          </cell>
        </row>
        <row r="32">
          <cell r="B32" t="str">
            <v>CОДЧ</v>
          </cell>
        </row>
        <row r="33">
          <cell r="B33" t="str">
            <v>Service 03 Смоленск</v>
          </cell>
        </row>
        <row r="34">
          <cell r="B34" t="str">
            <v>ДДС-01</v>
          </cell>
        </row>
        <row r="35">
          <cell r="B35" t="str">
            <v>ДДС-04</v>
          </cell>
        </row>
        <row r="36">
          <cell r="B36" t="str">
            <v>ЕДДС</v>
          </cell>
        </row>
        <row r="37">
          <cell r="B37" t="str">
            <v>ЦОВ Брянск</v>
          </cell>
        </row>
        <row r="38">
          <cell r="B38" t="str">
            <v>ЦОВ Тверь</v>
          </cell>
        </row>
        <row r="39">
          <cell r="B39" t="str">
            <v>ЦОВ ТЕСТ Мос обл</v>
          </cell>
        </row>
        <row r="40">
          <cell r="B40" t="str">
            <v>ЦУКС</v>
          </cell>
        </row>
        <row r="41">
          <cell r="B41" t="str">
            <v>CОДЧ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Service 03 Смоленск</v>
          </cell>
        </row>
        <row r="45">
          <cell r="B45" t="str">
            <v>ДДС-04</v>
          </cell>
        </row>
        <row r="46">
          <cell r="B46" t="str">
            <v>Демидовский ЕДДС</v>
          </cell>
        </row>
        <row r="47">
          <cell r="B47" t="str">
            <v>Демидовский ЕДДС</v>
          </cell>
        </row>
        <row r="48">
          <cell r="B48" t="str">
            <v>ЦОВ ТЕСТ Мос обл</v>
          </cell>
        </row>
        <row r="49">
          <cell r="B49" t="str">
            <v>CОДЧ</v>
          </cell>
        </row>
        <row r="50">
          <cell r="B50" t="str">
            <v>Service 03 Смоленск</v>
          </cell>
        </row>
        <row r="51">
          <cell r="B51" t="str">
            <v>ДДС-04</v>
          </cell>
        </row>
        <row r="52">
          <cell r="B52" t="str">
            <v>Дорогобужский ЕДДС</v>
          </cell>
        </row>
        <row r="53">
          <cell r="B53" t="str">
            <v>ЦУКС</v>
          </cell>
        </row>
        <row r="54">
          <cell r="B54" t="str">
            <v>CОДЧ</v>
          </cell>
        </row>
        <row r="55">
          <cell r="B55" t="str">
            <v>Service 03 Смоленск</v>
          </cell>
        </row>
        <row r="56">
          <cell r="B56" t="str">
            <v>ДДС-04</v>
          </cell>
        </row>
        <row r="57">
          <cell r="B57" t="str">
            <v>Духовщинский ЕДДС</v>
          </cell>
        </row>
        <row r="58">
          <cell r="B58" t="str">
            <v>CОДЧ</v>
          </cell>
        </row>
        <row r="59">
          <cell r="B59" t="str">
            <v>Service 03 Смоленск</v>
          </cell>
        </row>
        <row r="60">
          <cell r="B60" t="str">
            <v>Service 03 Смоленск</v>
          </cell>
        </row>
        <row r="61">
          <cell r="B61" t="str">
            <v>ДДС-04</v>
          </cell>
        </row>
        <row r="62">
          <cell r="B62" t="str">
            <v>Ельнинский ЕДДС</v>
          </cell>
        </row>
        <row r="63">
          <cell r="B63" t="str">
            <v>CОДЧ</v>
          </cell>
        </row>
        <row r="64">
          <cell r="B64" t="str">
            <v>Service 03 Смоленск</v>
          </cell>
        </row>
        <row r="65">
          <cell r="B65" t="str">
            <v>Ершичский ЕДДС</v>
          </cell>
        </row>
        <row r="66">
          <cell r="B66" t="str">
            <v>CОДЧ</v>
          </cell>
        </row>
        <row r="67">
          <cell r="B67" t="str">
            <v>Service 03 Смоленск</v>
          </cell>
        </row>
        <row r="68">
          <cell r="B68" t="str">
            <v>ДДС-04</v>
          </cell>
        </row>
        <row r="69">
          <cell r="B69" t="str">
            <v>Кардымовский ДДС-01</v>
          </cell>
        </row>
        <row r="70">
          <cell r="B70" t="str">
            <v>Кардымовский ЕДДС</v>
          </cell>
        </row>
        <row r="71">
          <cell r="B71" t="str">
            <v>CОДЧ</v>
          </cell>
        </row>
        <row r="72">
          <cell r="B72" t="str">
            <v>Service 03 Смоленск</v>
          </cell>
        </row>
        <row r="73">
          <cell r="B73" t="str">
            <v>ДДС-04</v>
          </cell>
        </row>
        <row r="74">
          <cell r="B74" t="str">
            <v>Краснинский ЕДДС</v>
          </cell>
        </row>
        <row r="75">
          <cell r="B75" t="str">
            <v>Краснинский ЕДДС</v>
          </cell>
        </row>
        <row r="76">
          <cell r="B76" t="str">
            <v>CОДЧ</v>
          </cell>
        </row>
        <row r="77">
          <cell r="B77" t="str">
            <v>Service 03 Смоленск</v>
          </cell>
        </row>
        <row r="78">
          <cell r="B78" t="str">
            <v>Service 03 Смоленск</v>
          </cell>
        </row>
        <row r="79">
          <cell r="B79" t="str">
            <v>ДДС-04</v>
          </cell>
        </row>
        <row r="80">
          <cell r="B80" t="str">
            <v>Монастырщинский ДДС-01</v>
          </cell>
        </row>
        <row r="81">
          <cell r="B81" t="str">
            <v>Монастырщинский ДДС-01</v>
          </cell>
        </row>
        <row r="82">
          <cell r="B82" t="str">
            <v>Монастырщинский ЕДДС</v>
          </cell>
        </row>
        <row r="83">
          <cell r="B83" t="str">
            <v>Монастырщинский ЕДДС</v>
          </cell>
        </row>
        <row r="84">
          <cell r="B84" t="str">
            <v>CОДЧ</v>
          </cell>
        </row>
        <row r="85">
          <cell r="B85" t="str">
            <v>Service 03 Смоленск</v>
          </cell>
        </row>
        <row r="86">
          <cell r="B86" t="str">
            <v>Service 03 Смоленск</v>
          </cell>
        </row>
        <row r="87">
          <cell r="B87" t="str">
            <v>ДДС-04</v>
          </cell>
        </row>
        <row r="88">
          <cell r="B88" t="str">
            <v>Новодугинский ЕДДС</v>
          </cell>
        </row>
        <row r="89">
          <cell r="B89" t="str">
            <v>Новодугинский ЕДДС</v>
          </cell>
        </row>
        <row r="90">
          <cell r="B90" t="str">
            <v>CОДЧ</v>
          </cell>
        </row>
        <row r="91">
          <cell r="B91" t="str">
            <v>CОДЧ</v>
          </cell>
        </row>
        <row r="92">
          <cell r="B92" t="str">
            <v>Service 03 Смоленск</v>
          </cell>
        </row>
        <row r="93">
          <cell r="B93" t="str">
            <v>Service 03 Смоленск</v>
          </cell>
        </row>
        <row r="94">
          <cell r="B94" t="str">
            <v>ДДС-04</v>
          </cell>
        </row>
        <row r="95">
          <cell r="B95" t="str">
            <v>Починковский ЕДДС</v>
          </cell>
        </row>
        <row r="96">
          <cell r="B96" t="str">
            <v>Починковский ЕДДС</v>
          </cell>
        </row>
        <row r="97">
          <cell r="B97" t="str">
            <v>CОДЧ</v>
          </cell>
        </row>
        <row r="98">
          <cell r="B98" t="str">
            <v>CОДЧ</v>
          </cell>
        </row>
        <row r="99">
          <cell r="B99" t="str">
            <v>Service 03 Смоленск</v>
          </cell>
        </row>
        <row r="100">
          <cell r="B100" t="str">
            <v>Service 03 Смоленск</v>
          </cell>
        </row>
        <row r="101">
          <cell r="B101" t="str">
            <v>ДДС-03 Десногорск</v>
          </cell>
        </row>
        <row r="102">
          <cell r="B102" t="str">
            <v>ДДС-04</v>
          </cell>
        </row>
        <row r="103">
          <cell r="B103" t="str">
            <v>Рославльский ДДС-01</v>
          </cell>
        </row>
        <row r="104">
          <cell r="B104" t="str">
            <v>Рославльский ЕДДС</v>
          </cell>
        </row>
        <row r="105">
          <cell r="B105" t="str">
            <v>Рославльский ЕДДС</v>
          </cell>
        </row>
        <row r="106">
          <cell r="B106" t="str">
            <v>ЦУКС</v>
          </cell>
        </row>
        <row r="107">
          <cell r="B107" t="str">
            <v>CОДЧ</v>
          </cell>
        </row>
        <row r="108">
          <cell r="B108" t="str">
            <v>Service 03 Смоленск</v>
          </cell>
        </row>
        <row r="109">
          <cell r="B109" t="str">
            <v>Service 03 Смоленск</v>
          </cell>
        </row>
        <row r="110">
          <cell r="B110" t="str">
            <v>ДДС-04</v>
          </cell>
        </row>
        <row r="111">
          <cell r="B111" t="str">
            <v>Руднянский ЕДДС</v>
          </cell>
        </row>
        <row r="112">
          <cell r="B112" t="str">
            <v>Руднянский ЕДДС</v>
          </cell>
        </row>
        <row r="113">
          <cell r="B113" t="str">
            <v>CОДЧ</v>
          </cell>
        </row>
        <row r="114">
          <cell r="B114" t="str">
            <v>CОДЧ</v>
          </cell>
        </row>
        <row r="115">
          <cell r="B115" t="str">
            <v>Service 03 Смоленск</v>
          </cell>
        </row>
        <row r="116">
          <cell r="B116" t="str">
            <v>Service 03 Смоленск</v>
          </cell>
        </row>
        <row r="117">
          <cell r="B117" t="str">
            <v>ДДС-04</v>
          </cell>
        </row>
        <row r="118">
          <cell r="B118" t="str">
            <v>Сафоновский ДДС-01</v>
          </cell>
        </row>
        <row r="119">
          <cell r="B119" t="str">
            <v>Сафоновский ЕДДС</v>
          </cell>
        </row>
        <row r="120">
          <cell r="B120" t="str">
            <v>Сафоновский ЕДДС</v>
          </cell>
        </row>
        <row r="121">
          <cell r="B121" t="str">
            <v>ЦОВ ТЕСТ Мос обл</v>
          </cell>
        </row>
        <row r="122">
          <cell r="B122" t="str">
            <v>CОДЧ</v>
          </cell>
        </row>
        <row r="123">
          <cell r="B123" t="str">
            <v>CОДЧ</v>
          </cell>
        </row>
        <row r="124">
          <cell r="B124" t="str">
            <v>Service 03 Смоленск</v>
          </cell>
        </row>
        <row r="125">
          <cell r="B125" t="str">
            <v>Service 03 Смоленск</v>
          </cell>
        </row>
        <row r="126">
          <cell r="B126" t="str">
            <v>ДДС-01</v>
          </cell>
        </row>
        <row r="127">
          <cell r="B127" t="str">
            <v>ДДС-01</v>
          </cell>
        </row>
        <row r="128">
          <cell r="B128" t="str">
            <v>ДДС-04</v>
          </cell>
        </row>
        <row r="129">
          <cell r="B129" t="str">
            <v>ДДС-04</v>
          </cell>
        </row>
        <row r="130">
          <cell r="B130" t="str">
            <v>Смоленский район ЕДДС</v>
          </cell>
        </row>
        <row r="131">
          <cell r="B131" t="str">
            <v>Смоленский район ЕДДС</v>
          </cell>
        </row>
        <row r="132">
          <cell r="B132" t="str">
            <v>ЦУКС</v>
          </cell>
        </row>
        <row r="133">
          <cell r="B133" t="str">
            <v>ЦУКС</v>
          </cell>
        </row>
        <row r="134">
          <cell r="B134" t="str">
            <v>CОДЧ</v>
          </cell>
        </row>
        <row r="135">
          <cell r="B135" t="str">
            <v>Service 03 Смоленск</v>
          </cell>
        </row>
        <row r="136">
          <cell r="B136" t="str">
            <v>Service 03 Смоленск</v>
          </cell>
        </row>
        <row r="137">
          <cell r="B137" t="str">
            <v>ДДС-04</v>
          </cell>
        </row>
        <row r="138">
          <cell r="B138" t="str">
            <v>Сычевский ЕДДС</v>
          </cell>
        </row>
        <row r="139">
          <cell r="B139" t="str">
            <v>ЦОВ ТЕСТ Мос обл</v>
          </cell>
        </row>
        <row r="140">
          <cell r="B140" t="str">
            <v>CОДЧ</v>
          </cell>
        </row>
        <row r="141">
          <cell r="B141" t="str">
            <v>Service 03 Смоленск</v>
          </cell>
        </row>
        <row r="142">
          <cell r="B142" t="str">
            <v>Темкинский ЕДДС</v>
          </cell>
        </row>
        <row r="143">
          <cell r="B143" t="str">
            <v>Темкинский ЕДДС</v>
          </cell>
        </row>
        <row r="144">
          <cell r="B144" t="str">
            <v>CОДЧ</v>
          </cell>
        </row>
        <row r="145">
          <cell r="B145" t="str">
            <v>Service 03 Смоленск</v>
          </cell>
        </row>
        <row r="146">
          <cell r="B146" t="str">
            <v>Угранский ЕДДС</v>
          </cell>
        </row>
        <row r="147">
          <cell r="B147" t="str">
            <v>Угранский ЕДДС</v>
          </cell>
        </row>
        <row r="148">
          <cell r="B148" t="str">
            <v>CОДЧ</v>
          </cell>
        </row>
        <row r="149">
          <cell r="B149" t="str">
            <v>Service 03 Смоленск</v>
          </cell>
        </row>
        <row r="150">
          <cell r="B150" t="str">
            <v>Service 03 Смоленск</v>
          </cell>
        </row>
        <row r="151">
          <cell r="B151" t="str">
            <v>Хиславичский ДДС-01</v>
          </cell>
        </row>
        <row r="152">
          <cell r="B152" t="str">
            <v>Хиславичский ЕДДС</v>
          </cell>
        </row>
        <row r="153">
          <cell r="B153" t="str">
            <v>CОДЧ</v>
          </cell>
        </row>
        <row r="154">
          <cell r="B154" t="str">
            <v>Service 03 Смоленск</v>
          </cell>
        </row>
        <row r="155">
          <cell r="B155" t="str">
            <v>Х.-Жирковский ЕДДС</v>
          </cell>
        </row>
        <row r="156">
          <cell r="B156" t="str">
            <v>ЦОВ Тверь</v>
          </cell>
        </row>
        <row r="157">
          <cell r="B157" t="str">
            <v>CОДЧ</v>
          </cell>
        </row>
        <row r="158">
          <cell r="B158" t="str">
            <v>Service 03 Смоленск</v>
          </cell>
        </row>
        <row r="159">
          <cell r="B159" t="str">
            <v>ДДС-04</v>
          </cell>
        </row>
        <row r="160">
          <cell r="B160" t="str">
            <v>Шумячский ДДС-01</v>
          </cell>
        </row>
        <row r="161">
          <cell r="B161" t="str">
            <v>Шумячский ЕДДС</v>
          </cell>
        </row>
        <row r="162">
          <cell r="B162" t="str">
            <v>CОДЧ</v>
          </cell>
        </row>
        <row r="163">
          <cell r="B163" t="str">
            <v>CОДЧ</v>
          </cell>
        </row>
        <row r="164">
          <cell r="B164" t="str">
            <v>Service 03 Смоленск</v>
          </cell>
        </row>
        <row r="165">
          <cell r="B165" t="str">
            <v>Service 03 Смоленск</v>
          </cell>
        </row>
        <row r="166">
          <cell r="B166" t="str">
            <v>ДДС-04</v>
          </cell>
        </row>
        <row r="167">
          <cell r="B167" t="str">
            <v>Ярцевский ДДС-01</v>
          </cell>
        </row>
        <row r="168">
          <cell r="B168" t="str">
            <v>Ярцевский ЕДДС</v>
          </cell>
        </row>
        <row r="169">
          <cell r="B169" t="str">
            <v>Ярцевский ЕДДС</v>
          </cell>
        </row>
        <row r="170">
          <cell r="B170">
            <v>195</v>
          </cell>
        </row>
        <row r="171">
          <cell r="B171">
            <v>195</v>
          </cell>
        </row>
        <row r="172">
          <cell r="B172">
            <v>195</v>
          </cell>
        </row>
        <row r="173">
          <cell r="B173">
            <v>195</v>
          </cell>
        </row>
        <row r="174">
          <cell r="B174">
            <v>195</v>
          </cell>
        </row>
        <row r="175">
          <cell r="B175">
            <v>6</v>
          </cell>
        </row>
        <row r="176">
          <cell r="B176">
            <v>1771</v>
          </cell>
        </row>
        <row r="177">
          <cell r="B177">
            <v>6</v>
          </cell>
        </row>
        <row r="178">
          <cell r="B178">
            <v>1771</v>
          </cell>
        </row>
        <row r="179">
          <cell r="B179">
            <v>1771</v>
          </cell>
        </row>
        <row r="180">
          <cell r="B180">
            <v>6</v>
          </cell>
        </row>
        <row r="181">
          <cell r="B181">
            <v>1771</v>
          </cell>
        </row>
        <row r="182">
          <cell r="B182">
            <v>1771</v>
          </cell>
        </row>
        <row r="183">
          <cell r="B183">
            <v>1771</v>
          </cell>
        </row>
        <row r="184">
          <cell r="B184">
            <v>950</v>
          </cell>
        </row>
        <row r="185">
          <cell r="B185">
            <v>5</v>
          </cell>
        </row>
        <row r="186">
          <cell r="B186">
            <v>950</v>
          </cell>
        </row>
        <row r="187">
          <cell r="B187">
            <v>5</v>
          </cell>
        </row>
        <row r="188">
          <cell r="B188">
            <v>950</v>
          </cell>
        </row>
        <row r="189">
          <cell r="B189">
            <v>950</v>
          </cell>
        </row>
        <row r="190">
          <cell r="B190">
            <v>950</v>
          </cell>
        </row>
        <row r="191">
          <cell r="B191">
            <v>950</v>
          </cell>
        </row>
        <row r="192">
          <cell r="B192">
            <v>48</v>
          </cell>
        </row>
        <row r="193">
          <cell r="B193">
            <v>48</v>
          </cell>
        </row>
        <row r="194">
          <cell r="B194">
            <v>48</v>
          </cell>
        </row>
        <row r="195">
          <cell r="B195">
            <v>48</v>
          </cell>
        </row>
        <row r="196">
          <cell r="B196">
            <v>303</v>
          </cell>
        </row>
        <row r="197">
          <cell r="B197">
            <v>303</v>
          </cell>
        </row>
        <row r="198">
          <cell r="B198">
            <v>303</v>
          </cell>
        </row>
        <row r="199">
          <cell r="B199">
            <v>303</v>
          </cell>
        </row>
        <row r="200">
          <cell r="B200">
            <v>8951</v>
          </cell>
        </row>
        <row r="201">
          <cell r="B201">
            <v>8951</v>
          </cell>
        </row>
        <row r="202">
          <cell r="B202">
            <v>8951</v>
          </cell>
        </row>
        <row r="203">
          <cell r="B203">
            <v>8951</v>
          </cell>
        </row>
        <row r="204">
          <cell r="B204">
            <v>8951</v>
          </cell>
        </row>
        <row r="205">
          <cell r="B205">
            <v>8951</v>
          </cell>
        </row>
        <row r="206">
          <cell r="B206">
            <v>8951</v>
          </cell>
        </row>
        <row r="207">
          <cell r="B207">
            <v>8951</v>
          </cell>
        </row>
        <row r="208">
          <cell r="B208">
            <v>8951</v>
          </cell>
        </row>
        <row r="209">
          <cell r="B209">
            <v>9</v>
          </cell>
        </row>
        <row r="210">
          <cell r="B210">
            <v>390</v>
          </cell>
        </row>
        <row r="211">
          <cell r="B211">
            <v>9</v>
          </cell>
        </row>
        <row r="212">
          <cell r="B212">
            <v>390</v>
          </cell>
        </row>
        <row r="213">
          <cell r="B213">
            <v>390</v>
          </cell>
        </row>
        <row r="214">
          <cell r="B214">
            <v>9</v>
          </cell>
        </row>
        <row r="215">
          <cell r="B215">
            <v>390</v>
          </cell>
        </row>
        <row r="216">
          <cell r="B216">
            <v>390</v>
          </cell>
        </row>
        <row r="217">
          <cell r="B217">
            <v>416</v>
          </cell>
        </row>
        <row r="218">
          <cell r="B218">
            <v>416</v>
          </cell>
        </row>
        <row r="219">
          <cell r="B219">
            <v>416</v>
          </cell>
        </row>
        <row r="220">
          <cell r="B220">
            <v>416</v>
          </cell>
        </row>
        <row r="221">
          <cell r="B221">
            <v>416</v>
          </cell>
        </row>
        <row r="222">
          <cell r="B222">
            <v>304</v>
          </cell>
        </row>
        <row r="223">
          <cell r="B223">
            <v>304</v>
          </cell>
        </row>
        <row r="224">
          <cell r="B224">
            <v>304</v>
          </cell>
        </row>
        <row r="225">
          <cell r="B225">
            <v>304</v>
          </cell>
        </row>
        <row r="226">
          <cell r="B226">
            <v>195</v>
          </cell>
        </row>
        <row r="227">
          <cell r="B227">
            <v>3</v>
          </cell>
        </row>
        <row r="228">
          <cell r="B228">
            <v>195</v>
          </cell>
        </row>
        <row r="229">
          <cell r="B229">
            <v>195</v>
          </cell>
        </row>
        <row r="230">
          <cell r="B230">
            <v>195</v>
          </cell>
        </row>
        <row r="231">
          <cell r="B231">
            <v>74</v>
          </cell>
        </row>
        <row r="232">
          <cell r="B232">
            <v>74</v>
          </cell>
        </row>
        <row r="233">
          <cell r="B233">
            <v>74</v>
          </cell>
        </row>
        <row r="234">
          <cell r="B234">
            <v>207</v>
          </cell>
        </row>
        <row r="235">
          <cell r="B235">
            <v>207</v>
          </cell>
        </row>
        <row r="236">
          <cell r="B236">
            <v>207</v>
          </cell>
        </row>
        <row r="237">
          <cell r="B237">
            <v>207</v>
          </cell>
        </row>
        <row r="238">
          <cell r="B238">
            <v>207</v>
          </cell>
        </row>
        <row r="239">
          <cell r="B239">
            <v>322</v>
          </cell>
        </row>
        <row r="240">
          <cell r="B240">
            <v>322</v>
          </cell>
        </row>
        <row r="241">
          <cell r="B241">
            <v>322</v>
          </cell>
        </row>
        <row r="242">
          <cell r="B242">
            <v>2</v>
          </cell>
        </row>
        <row r="243">
          <cell r="B243">
            <v>322</v>
          </cell>
        </row>
        <row r="244">
          <cell r="B244">
            <v>131</v>
          </cell>
        </row>
        <row r="245">
          <cell r="B245">
            <v>5</v>
          </cell>
        </row>
        <row r="246">
          <cell r="B246">
            <v>131</v>
          </cell>
        </row>
        <row r="247">
          <cell r="B247">
            <v>131</v>
          </cell>
        </row>
        <row r="248">
          <cell r="B248">
            <v>5</v>
          </cell>
        </row>
        <row r="249">
          <cell r="B249">
            <v>131</v>
          </cell>
        </row>
        <row r="250">
          <cell r="B250">
            <v>5</v>
          </cell>
        </row>
        <row r="251">
          <cell r="B251">
            <v>131</v>
          </cell>
        </row>
        <row r="252">
          <cell r="B252">
            <v>227</v>
          </cell>
        </row>
        <row r="253">
          <cell r="B253">
            <v>2</v>
          </cell>
        </row>
        <row r="254">
          <cell r="B254">
            <v>227</v>
          </cell>
        </row>
        <row r="255">
          <cell r="B255">
            <v>227</v>
          </cell>
        </row>
        <row r="256">
          <cell r="B256">
            <v>2</v>
          </cell>
        </row>
        <row r="257">
          <cell r="B257">
            <v>227</v>
          </cell>
        </row>
        <row r="258">
          <cell r="B258">
            <v>7</v>
          </cell>
        </row>
        <row r="259">
          <cell r="B259">
            <v>567</v>
          </cell>
        </row>
        <row r="260">
          <cell r="B260">
            <v>7</v>
          </cell>
        </row>
        <row r="261">
          <cell r="B261">
            <v>567</v>
          </cell>
        </row>
        <row r="262">
          <cell r="B262">
            <v>567</v>
          </cell>
        </row>
        <row r="263">
          <cell r="B263">
            <v>7</v>
          </cell>
        </row>
        <row r="264">
          <cell r="B264">
            <v>567</v>
          </cell>
        </row>
        <row r="265">
          <cell r="B265">
            <v>28</v>
          </cell>
        </row>
        <row r="266">
          <cell r="B266">
            <v>1610</v>
          </cell>
        </row>
        <row r="267">
          <cell r="B267">
            <v>28</v>
          </cell>
        </row>
        <row r="268">
          <cell r="B268">
            <v>1610</v>
          </cell>
        </row>
        <row r="269">
          <cell r="B269">
            <v>1610</v>
          </cell>
        </row>
        <row r="270">
          <cell r="B270">
            <v>1610</v>
          </cell>
        </row>
        <row r="271">
          <cell r="B271">
            <v>1610</v>
          </cell>
        </row>
        <row r="272">
          <cell r="B272">
            <v>28</v>
          </cell>
        </row>
        <row r="273">
          <cell r="B273">
            <v>1610</v>
          </cell>
        </row>
        <row r="274">
          <cell r="B274">
            <v>1610</v>
          </cell>
        </row>
        <row r="275">
          <cell r="B275">
            <v>417</v>
          </cell>
        </row>
        <row r="276">
          <cell r="B276">
            <v>13</v>
          </cell>
        </row>
        <row r="277">
          <cell r="B277">
            <v>417</v>
          </cell>
        </row>
        <row r="278">
          <cell r="B278">
            <v>417</v>
          </cell>
        </row>
        <row r="279">
          <cell r="B279">
            <v>13</v>
          </cell>
        </row>
        <row r="280">
          <cell r="B280">
            <v>417</v>
          </cell>
        </row>
        <row r="281">
          <cell r="B281">
            <v>17</v>
          </cell>
        </row>
        <row r="282">
          <cell r="B282">
            <v>1376</v>
          </cell>
        </row>
        <row r="283">
          <cell r="B283">
            <v>17</v>
          </cell>
        </row>
        <row r="284">
          <cell r="B284">
            <v>1376</v>
          </cell>
        </row>
        <row r="285">
          <cell r="B285">
            <v>1376</v>
          </cell>
        </row>
        <row r="286">
          <cell r="B286">
            <v>17</v>
          </cell>
        </row>
        <row r="287">
          <cell r="B287">
            <v>17</v>
          </cell>
        </row>
        <row r="288">
          <cell r="B288">
            <v>1376</v>
          </cell>
        </row>
        <row r="289">
          <cell r="B289">
            <v>4</v>
          </cell>
        </row>
        <row r="290">
          <cell r="B290">
            <v>138</v>
          </cell>
        </row>
        <row r="291">
          <cell r="B291">
            <v>1470</v>
          </cell>
        </row>
        <row r="292">
          <cell r="B292">
            <v>138</v>
          </cell>
        </row>
        <row r="293">
          <cell r="B293">
            <v>1470</v>
          </cell>
        </row>
        <row r="294">
          <cell r="B294">
            <v>138</v>
          </cell>
        </row>
        <row r="295">
          <cell r="B295">
            <v>1470</v>
          </cell>
        </row>
        <row r="296">
          <cell r="B296">
            <v>138</v>
          </cell>
        </row>
        <row r="297">
          <cell r="B297">
            <v>1470</v>
          </cell>
        </row>
        <row r="298">
          <cell r="B298">
            <v>138</v>
          </cell>
        </row>
        <row r="299">
          <cell r="B299">
            <v>1470</v>
          </cell>
        </row>
        <row r="300">
          <cell r="B300">
            <v>138</v>
          </cell>
        </row>
        <row r="301">
          <cell r="B301">
            <v>1470</v>
          </cell>
        </row>
        <row r="302">
          <cell r="B302">
            <v>140</v>
          </cell>
        </row>
        <row r="303">
          <cell r="B303">
            <v>2</v>
          </cell>
        </row>
        <row r="304">
          <cell r="B304">
            <v>140</v>
          </cell>
        </row>
        <row r="305">
          <cell r="B305">
            <v>140</v>
          </cell>
        </row>
        <row r="306">
          <cell r="B306">
            <v>140</v>
          </cell>
        </row>
        <row r="307">
          <cell r="B307">
            <v>140</v>
          </cell>
        </row>
        <row r="308">
          <cell r="B308">
            <v>115</v>
          </cell>
        </row>
        <row r="309">
          <cell r="B309">
            <v>115</v>
          </cell>
        </row>
        <row r="310">
          <cell r="B310">
            <v>1</v>
          </cell>
        </row>
        <row r="311">
          <cell r="B311">
            <v>115</v>
          </cell>
        </row>
        <row r="312">
          <cell r="B312">
            <v>269</v>
          </cell>
        </row>
        <row r="313">
          <cell r="B313">
            <v>269</v>
          </cell>
        </row>
        <row r="314">
          <cell r="B314">
            <v>3</v>
          </cell>
        </row>
        <row r="315">
          <cell r="B315">
            <v>269</v>
          </cell>
        </row>
        <row r="316">
          <cell r="B316">
            <v>145</v>
          </cell>
        </row>
        <row r="317">
          <cell r="B317">
            <v>3</v>
          </cell>
        </row>
        <row r="318">
          <cell r="B318">
            <v>145</v>
          </cell>
        </row>
        <row r="319">
          <cell r="B319">
            <v>145</v>
          </cell>
        </row>
        <row r="320">
          <cell r="B320">
            <v>145</v>
          </cell>
        </row>
        <row r="321">
          <cell r="B321">
            <v>225</v>
          </cell>
        </row>
        <row r="322">
          <cell r="B322">
            <v>225</v>
          </cell>
        </row>
        <row r="323">
          <cell r="B323">
            <v>225</v>
          </cell>
        </row>
        <row r="324">
          <cell r="B324">
            <v>225</v>
          </cell>
        </row>
        <row r="325">
          <cell r="B325">
            <v>171</v>
          </cell>
        </row>
        <row r="326">
          <cell r="B326">
            <v>171</v>
          </cell>
        </row>
        <row r="327">
          <cell r="B327">
            <v>171</v>
          </cell>
        </row>
        <row r="328">
          <cell r="B328">
            <v>171</v>
          </cell>
        </row>
        <row r="329">
          <cell r="B329">
            <v>171</v>
          </cell>
        </row>
        <row r="330">
          <cell r="B330">
            <v>11</v>
          </cell>
        </row>
        <row r="331">
          <cell r="B331">
            <v>1354</v>
          </cell>
        </row>
        <row r="332">
          <cell r="B332">
            <v>11</v>
          </cell>
        </row>
        <row r="333">
          <cell r="B333">
            <v>1354</v>
          </cell>
        </row>
        <row r="334">
          <cell r="B334">
            <v>1354</v>
          </cell>
        </row>
        <row r="335">
          <cell r="B335">
            <v>1354</v>
          </cell>
        </row>
        <row r="336">
          <cell r="B336">
            <v>11</v>
          </cell>
        </row>
        <row r="337">
          <cell r="B337">
            <v>1354</v>
          </cell>
        </row>
        <row r="338">
          <cell r="B338">
            <v>24</v>
          </cell>
        </row>
        <row r="339">
          <cell r="B339">
            <v>104</v>
          </cell>
        </row>
        <row r="340">
          <cell r="B340">
            <v>1</v>
          </cell>
        </row>
        <row r="341">
          <cell r="B341">
            <v>31</v>
          </cell>
        </row>
        <row r="342">
          <cell r="B342">
            <v>35</v>
          </cell>
        </row>
        <row r="343">
          <cell r="B343">
            <v>2</v>
          </cell>
        </row>
        <row r="344">
          <cell r="B344">
            <v>501</v>
          </cell>
        </row>
        <row r="345">
          <cell r="B345">
            <v>3</v>
          </cell>
        </row>
        <row r="346">
          <cell r="B346">
            <v>1106</v>
          </cell>
        </row>
        <row r="347">
          <cell r="B347">
            <v>4</v>
          </cell>
        </row>
        <row r="348">
          <cell r="B348">
            <v>1</v>
          </cell>
        </row>
        <row r="349">
          <cell r="B349">
            <v>142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10</v>
          </cell>
        </row>
        <row r="3">
          <cell r="A3" t="str">
            <v>Вяземский</v>
          </cell>
          <cell r="B3">
            <v>234</v>
          </cell>
        </row>
        <row r="4">
          <cell r="A4" t="str">
            <v>Гагаринский</v>
          </cell>
          <cell r="B4">
            <v>144</v>
          </cell>
        </row>
        <row r="5">
          <cell r="A5" t="str">
            <v>Глинковский</v>
          </cell>
          <cell r="B5">
            <v>17</v>
          </cell>
        </row>
        <row r="6">
          <cell r="A6" t="str">
            <v>Демидовский</v>
          </cell>
          <cell r="B6">
            <v>79</v>
          </cell>
        </row>
        <row r="7">
          <cell r="A7" t="str">
            <v>Десногорск</v>
          </cell>
          <cell r="B7">
            <v>3</v>
          </cell>
        </row>
        <row r="8">
          <cell r="A8" t="str">
            <v>Дорогобужский</v>
          </cell>
          <cell r="B8">
            <v>81</v>
          </cell>
        </row>
        <row r="9">
          <cell r="A9" t="str">
            <v>Духовщинский</v>
          </cell>
          <cell r="B9">
            <v>65</v>
          </cell>
        </row>
        <row r="10">
          <cell r="A10" t="str">
            <v>Ельнинский</v>
          </cell>
          <cell r="B10">
            <v>27</v>
          </cell>
        </row>
        <row r="11">
          <cell r="A11" t="str">
            <v>Ершичский</v>
          </cell>
          <cell r="B11">
            <v>14</v>
          </cell>
        </row>
        <row r="12">
          <cell r="A12" t="str">
            <v>Кардымовский</v>
          </cell>
          <cell r="B12">
            <v>89</v>
          </cell>
        </row>
        <row r="13">
          <cell r="A13" t="str">
            <v>Краснинский</v>
          </cell>
          <cell r="B13">
            <v>93</v>
          </cell>
        </row>
        <row r="14">
          <cell r="A14" t="str">
            <v>Монастырщинский</v>
          </cell>
          <cell r="B14">
            <v>39</v>
          </cell>
        </row>
        <row r="15">
          <cell r="A15" t="str">
            <v>Новодугинский</v>
          </cell>
          <cell r="B15">
            <v>24</v>
          </cell>
        </row>
        <row r="16">
          <cell r="A16" t="str">
            <v>Починковский</v>
          </cell>
          <cell r="B16">
            <v>145</v>
          </cell>
        </row>
        <row r="17">
          <cell r="A17" t="str">
            <v>Рославльский</v>
          </cell>
          <cell r="B17">
            <v>339</v>
          </cell>
        </row>
        <row r="18">
          <cell r="A18" t="str">
            <v>Руднянский</v>
          </cell>
          <cell r="B18">
            <v>117</v>
          </cell>
        </row>
        <row r="19">
          <cell r="A19" t="str">
            <v>Сафоновский</v>
          </cell>
          <cell r="B19">
            <v>272</v>
          </cell>
        </row>
        <row r="20">
          <cell r="A20" t="str">
            <v>Смоленск</v>
          </cell>
          <cell r="B20">
            <v>401</v>
          </cell>
        </row>
        <row r="21">
          <cell r="A21" t="str">
            <v>Смоленский р-н</v>
          </cell>
          <cell r="B21">
            <v>85</v>
          </cell>
        </row>
        <row r="22">
          <cell r="A22" t="str">
            <v>Сычевский</v>
          </cell>
          <cell r="B22">
            <v>32</v>
          </cell>
        </row>
        <row r="23">
          <cell r="A23" t="str">
            <v>Темкинский</v>
          </cell>
          <cell r="B23">
            <v>13</v>
          </cell>
        </row>
        <row r="24">
          <cell r="A24" t="str">
            <v>Угранский</v>
          </cell>
          <cell r="B24">
            <v>22</v>
          </cell>
        </row>
        <row r="25">
          <cell r="A25" t="str">
            <v>Х.Жирковский</v>
          </cell>
          <cell r="B25">
            <v>5</v>
          </cell>
        </row>
        <row r="26">
          <cell r="A26" t="str">
            <v>Хиславичский</v>
          </cell>
          <cell r="B26">
            <v>34</v>
          </cell>
        </row>
        <row r="27">
          <cell r="A27" t="str">
            <v>Шумячский</v>
          </cell>
          <cell r="B27">
            <v>32</v>
          </cell>
        </row>
        <row r="28">
          <cell r="A28" t="str">
            <v>Ярцевский</v>
          </cell>
          <cell r="B28">
            <v>203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ЕДДС</v>
          </cell>
        </row>
        <row r="5">
          <cell r="B5" t="str">
            <v>CОДЧ</v>
          </cell>
        </row>
        <row r="6">
          <cell r="B6" t="str">
            <v>Service 03 Смоленск</v>
          </cell>
        </row>
        <row r="7">
          <cell r="B7" t="str">
            <v>Вяземский ДДС-01</v>
          </cell>
        </row>
        <row r="8">
          <cell r="B8" t="str">
            <v>Вяземский ЕДДС</v>
          </cell>
        </row>
        <row r="9">
          <cell r="B9" t="str">
            <v>ДДС-04</v>
          </cell>
        </row>
        <row r="10">
          <cell r="B10" t="str">
            <v>ЦУКС</v>
          </cell>
        </row>
        <row r="11">
          <cell r="B11" t="str">
            <v>CОДЧ</v>
          </cell>
        </row>
        <row r="12">
          <cell r="B12" t="str">
            <v>Service 03 Смоленск</v>
          </cell>
        </row>
        <row r="13">
          <cell r="B13" t="str">
            <v>Гагаринский ДДС-01</v>
          </cell>
        </row>
        <row r="14">
          <cell r="B14" t="str">
            <v>Гагаринский ЕДДС</v>
          </cell>
        </row>
        <row r="15">
          <cell r="B15" t="str">
            <v>ДДС-04</v>
          </cell>
        </row>
        <row r="16">
          <cell r="B16" t="str">
            <v>ЦУКС</v>
          </cell>
        </row>
        <row r="17">
          <cell r="B17" t="str">
            <v>CОДЧ</v>
          </cell>
        </row>
        <row r="18">
          <cell r="B18" t="str">
            <v>Service 03 Смоленск</v>
          </cell>
        </row>
        <row r="19">
          <cell r="B19" t="str">
            <v>Глинковский ЕДДС</v>
          </cell>
        </row>
        <row r="20">
          <cell r="B20" t="str">
            <v>CОДЧ</v>
          </cell>
        </row>
        <row r="21">
          <cell r="B21" t="str">
            <v>Service 03 Смоленск</v>
          </cell>
        </row>
        <row r="22">
          <cell r="B22" t="str">
            <v>ДДС-04</v>
          </cell>
        </row>
        <row r="23">
          <cell r="B23" t="str">
            <v>Демидовский ЕДДС</v>
          </cell>
        </row>
        <row r="24">
          <cell r="B24" t="str">
            <v>CОДЧ</v>
          </cell>
        </row>
        <row r="25">
          <cell r="B25" t="str">
            <v>ДДС-03 Десногорск</v>
          </cell>
        </row>
        <row r="26">
          <cell r="B26" t="str">
            <v>Десногорск ДДС-01</v>
          </cell>
        </row>
        <row r="27">
          <cell r="B27" t="str">
            <v>Десногорск ЕДДС</v>
          </cell>
        </row>
        <row r="28">
          <cell r="B28" t="str">
            <v>CОДЧ</v>
          </cell>
        </row>
        <row r="29">
          <cell r="B29" t="str">
            <v>Service 03 Смоленск</v>
          </cell>
        </row>
        <row r="30">
          <cell r="B30" t="str">
            <v>ДДС-04</v>
          </cell>
        </row>
        <row r="31">
          <cell r="B31" t="str">
            <v>Дорогобужский ДДС-01</v>
          </cell>
        </row>
        <row r="32">
          <cell r="B32" t="str">
            <v>Дорогобужский ЕДДС</v>
          </cell>
        </row>
        <row r="33">
          <cell r="B33" t="str">
            <v>CОДЧ</v>
          </cell>
        </row>
        <row r="34">
          <cell r="B34" t="str">
            <v>Service 03 Смоленск</v>
          </cell>
        </row>
        <row r="35">
          <cell r="B35" t="str">
            <v>ДДС-04</v>
          </cell>
        </row>
        <row r="36">
          <cell r="B36" t="str">
            <v>Духовщинский ДДС-01</v>
          </cell>
        </row>
        <row r="37">
          <cell r="B37" t="str">
            <v>Духовщинский ЕДДС</v>
          </cell>
        </row>
        <row r="38">
          <cell r="B38" t="str">
            <v>CОДЧ</v>
          </cell>
        </row>
        <row r="39">
          <cell r="B39" t="str">
            <v>Service 03 Смоленск</v>
          </cell>
        </row>
        <row r="40">
          <cell r="B40" t="str">
            <v>ДДС-04</v>
          </cell>
        </row>
        <row r="41">
          <cell r="B41" t="str">
            <v>Ельнинский ЕДДС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Ершичский ЕДДС</v>
          </cell>
        </row>
        <row r="45">
          <cell r="B45" t="str">
            <v>CОДЧ</v>
          </cell>
        </row>
        <row r="46">
          <cell r="B46" t="str">
            <v>Service 03 Смоленск</v>
          </cell>
        </row>
        <row r="47">
          <cell r="B47" t="str">
            <v>ДДС-04</v>
          </cell>
        </row>
        <row r="48">
          <cell r="B48" t="str">
            <v>Кардымовский ДДС-01</v>
          </cell>
        </row>
        <row r="49">
          <cell r="B49" t="str">
            <v>Кардымовский ЕДДС</v>
          </cell>
        </row>
        <row r="50">
          <cell r="B50" t="str">
            <v>CОДЧ</v>
          </cell>
        </row>
        <row r="51">
          <cell r="B51" t="str">
            <v>Service 03 Смоленск</v>
          </cell>
        </row>
        <row r="52">
          <cell r="B52" t="str">
            <v>ДДС-04</v>
          </cell>
        </row>
        <row r="53">
          <cell r="B53" t="str">
            <v>ЕДДС</v>
          </cell>
        </row>
        <row r="54">
          <cell r="B54" t="str">
            <v>Краснинский ЕДДС</v>
          </cell>
        </row>
        <row r="55">
          <cell r="B55" t="str">
            <v>CОДЧ</v>
          </cell>
        </row>
        <row r="56">
          <cell r="B56" t="str">
            <v>Service 03 Смоленск</v>
          </cell>
        </row>
        <row r="57">
          <cell r="B57" t="str">
            <v>Монастырщинский ДДС-01</v>
          </cell>
        </row>
        <row r="58">
          <cell r="B58" t="str">
            <v>Монастырщинский ЕДДС</v>
          </cell>
        </row>
        <row r="59">
          <cell r="B59" t="str">
            <v>CОДЧ</v>
          </cell>
        </row>
        <row r="60">
          <cell r="B60" t="str">
            <v>Service 03 Смоленск</v>
          </cell>
        </row>
        <row r="61">
          <cell r="B61" t="str">
            <v>ДДС-04</v>
          </cell>
        </row>
        <row r="62">
          <cell r="B62" t="str">
            <v>Новодугинский ДДС-01</v>
          </cell>
        </row>
        <row r="63">
          <cell r="B63" t="str">
            <v>Новодугинский ЕДДС</v>
          </cell>
        </row>
        <row r="64">
          <cell r="B64" t="str">
            <v>CОДЧ</v>
          </cell>
        </row>
        <row r="65">
          <cell r="B65" t="str">
            <v>Service 03 Смоленск</v>
          </cell>
        </row>
        <row r="66">
          <cell r="B66" t="str">
            <v>ДДС-04</v>
          </cell>
        </row>
        <row r="67">
          <cell r="B67" t="str">
            <v>Починковский ЕДДС</v>
          </cell>
        </row>
        <row r="68">
          <cell r="B68" t="str">
            <v>CОДЧ</v>
          </cell>
        </row>
        <row r="69">
          <cell r="B69" t="str">
            <v>Service 03 Смоленск</v>
          </cell>
        </row>
        <row r="70">
          <cell r="B70" t="str">
            <v>ДДС-04</v>
          </cell>
        </row>
        <row r="71">
          <cell r="B71" t="str">
            <v>Рославльский ДДС-01</v>
          </cell>
        </row>
        <row r="72">
          <cell r="B72" t="str">
            <v>Рославльский ЕДДС</v>
          </cell>
        </row>
        <row r="73">
          <cell r="B73" t="str">
            <v>CОДЧ</v>
          </cell>
        </row>
        <row r="74">
          <cell r="B74" t="str">
            <v>Service 03 Смоленск</v>
          </cell>
        </row>
        <row r="75">
          <cell r="B75" t="str">
            <v>ДДС-04</v>
          </cell>
        </row>
        <row r="76">
          <cell r="B76" t="str">
            <v>Руднянский ДДС-01</v>
          </cell>
        </row>
        <row r="77">
          <cell r="B77" t="str">
            <v>Руднянский ЕДДС</v>
          </cell>
        </row>
        <row r="78">
          <cell r="B78" t="str">
            <v>CОДЧ</v>
          </cell>
        </row>
        <row r="79">
          <cell r="B79" t="str">
            <v>Service 03 Смоленск</v>
          </cell>
        </row>
        <row r="80">
          <cell r="B80" t="str">
            <v>ДДС-04</v>
          </cell>
        </row>
        <row r="81">
          <cell r="B81" t="str">
            <v>ЕДДС</v>
          </cell>
        </row>
        <row r="82">
          <cell r="B82" t="str">
            <v>Сафоновский ДДС-01</v>
          </cell>
        </row>
        <row r="83">
          <cell r="B83" t="str">
            <v>Сафоновский ЕДДС</v>
          </cell>
        </row>
        <row r="84">
          <cell r="B84" t="str">
            <v>CОДЧ</v>
          </cell>
        </row>
        <row r="85">
          <cell r="B85" t="str">
            <v>Service 03 Смоленск</v>
          </cell>
        </row>
        <row r="86">
          <cell r="B86" t="str">
            <v>ДДС-01</v>
          </cell>
        </row>
        <row r="87">
          <cell r="B87" t="str">
            <v>ДДС-04</v>
          </cell>
        </row>
        <row r="88">
          <cell r="B88" t="str">
            <v>ЕДДС</v>
          </cell>
        </row>
        <row r="89">
          <cell r="B89" t="str">
            <v>ЦОВ Тверь</v>
          </cell>
        </row>
        <row r="90">
          <cell r="B90" t="str">
            <v>ЦУКС</v>
          </cell>
        </row>
        <row r="91">
          <cell r="B91" t="str">
            <v>CОДЧ</v>
          </cell>
        </row>
        <row r="92">
          <cell r="B92" t="str">
            <v>Service 03 Смоленск</v>
          </cell>
        </row>
        <row r="93">
          <cell r="B93" t="str">
            <v>ДДС-01</v>
          </cell>
        </row>
        <row r="94">
          <cell r="B94" t="str">
            <v>ДДС-04</v>
          </cell>
        </row>
        <row r="95">
          <cell r="B95" t="str">
            <v>Смоленский район ЕДДС</v>
          </cell>
        </row>
        <row r="96">
          <cell r="B96" t="str">
            <v>ЦУКС</v>
          </cell>
        </row>
        <row r="97">
          <cell r="B97" t="str">
            <v>CОДЧ</v>
          </cell>
        </row>
        <row r="98">
          <cell r="B98" t="str">
            <v>Service 03 Смоленск</v>
          </cell>
        </row>
        <row r="99">
          <cell r="B99" t="str">
            <v>ДДС-04</v>
          </cell>
        </row>
        <row r="100">
          <cell r="B100" t="str">
            <v>Сычевский ЕДДС</v>
          </cell>
        </row>
        <row r="101">
          <cell r="B101" t="str">
            <v>CОДЧ</v>
          </cell>
        </row>
        <row r="102">
          <cell r="B102" t="str">
            <v>Service 03 Смоленск</v>
          </cell>
        </row>
        <row r="103">
          <cell r="B103" t="str">
            <v>Темкинский ДДС-01</v>
          </cell>
        </row>
        <row r="104">
          <cell r="B104" t="str">
            <v>Темкинский ЕДДС</v>
          </cell>
        </row>
        <row r="105">
          <cell r="B105" t="str">
            <v>CОДЧ</v>
          </cell>
        </row>
        <row r="106">
          <cell r="B106" t="str">
            <v>Service 03 Смоленск</v>
          </cell>
        </row>
        <row r="107">
          <cell r="B107" t="str">
            <v>Угранский ЕДДС</v>
          </cell>
        </row>
        <row r="108">
          <cell r="B108" t="str">
            <v>CОДЧ</v>
          </cell>
        </row>
        <row r="109">
          <cell r="B109" t="str">
            <v>Service 03 Смоленск</v>
          </cell>
        </row>
        <row r="110">
          <cell r="B110" t="str">
            <v>Х.-Жирковский ЕДДС</v>
          </cell>
        </row>
        <row r="111">
          <cell r="B111" t="str">
            <v>CОДЧ</v>
          </cell>
        </row>
        <row r="112">
          <cell r="B112" t="str">
            <v>Service 03 Смоленск</v>
          </cell>
        </row>
        <row r="113">
          <cell r="B113" t="str">
            <v>Хиславичский ЕДДС</v>
          </cell>
        </row>
        <row r="114">
          <cell r="B114" t="str">
            <v>CОДЧ</v>
          </cell>
        </row>
        <row r="115">
          <cell r="B115" t="str">
            <v>Service 03 Смоленск</v>
          </cell>
        </row>
        <row r="116">
          <cell r="B116" t="str">
            <v>ДДС-04</v>
          </cell>
        </row>
        <row r="117">
          <cell r="B117" t="str">
            <v>Шумячский ЕДДС</v>
          </cell>
        </row>
        <row r="118">
          <cell r="B118" t="str">
            <v>CОДЧ</v>
          </cell>
        </row>
        <row r="119">
          <cell r="B119" t="str">
            <v>Service 03 Смоленск</v>
          </cell>
        </row>
        <row r="120">
          <cell r="B120" t="str">
            <v>ДДС-04</v>
          </cell>
        </row>
        <row r="121">
          <cell r="B121" t="str">
            <v>ЦУКС</v>
          </cell>
        </row>
        <row r="122">
          <cell r="B122" t="str">
            <v>Ярцевский ДДС-01</v>
          </cell>
        </row>
        <row r="123">
          <cell r="B123" t="str">
            <v>Ярцевский ЕДДС</v>
          </cell>
        </row>
        <row r="124">
          <cell r="B124">
            <v>172</v>
          </cell>
        </row>
        <row r="125">
          <cell r="B125">
            <v>172</v>
          </cell>
        </row>
        <row r="126">
          <cell r="B126">
            <v>172</v>
          </cell>
        </row>
        <row r="127">
          <cell r="B127">
            <v>1565</v>
          </cell>
        </row>
        <row r="128">
          <cell r="B128">
            <v>1565</v>
          </cell>
        </row>
        <row r="129">
          <cell r="B129">
            <v>1565</v>
          </cell>
        </row>
        <row r="130">
          <cell r="B130">
            <v>1565</v>
          </cell>
        </row>
        <row r="131">
          <cell r="B131">
            <v>1565</v>
          </cell>
        </row>
        <row r="132">
          <cell r="B132">
            <v>1565</v>
          </cell>
        </row>
        <row r="133">
          <cell r="B133">
            <v>942</v>
          </cell>
        </row>
        <row r="134">
          <cell r="B134">
            <v>942</v>
          </cell>
        </row>
        <row r="135">
          <cell r="B135">
            <v>942</v>
          </cell>
        </row>
        <row r="136">
          <cell r="B136">
            <v>942</v>
          </cell>
        </row>
        <row r="137">
          <cell r="B137">
            <v>942</v>
          </cell>
        </row>
        <row r="138">
          <cell r="B138">
            <v>942</v>
          </cell>
        </row>
        <row r="139">
          <cell r="B139">
            <v>25</v>
          </cell>
        </row>
        <row r="140">
          <cell r="B140">
            <v>25</v>
          </cell>
        </row>
        <row r="141">
          <cell r="B141">
            <v>25</v>
          </cell>
        </row>
        <row r="142">
          <cell r="B142">
            <v>316</v>
          </cell>
        </row>
        <row r="143">
          <cell r="B143">
            <v>316</v>
          </cell>
        </row>
        <row r="144">
          <cell r="B144">
            <v>316</v>
          </cell>
        </row>
        <row r="145">
          <cell r="B145">
            <v>316</v>
          </cell>
        </row>
        <row r="146">
          <cell r="B146">
            <v>116</v>
          </cell>
        </row>
        <row r="147">
          <cell r="B147">
            <v>116</v>
          </cell>
        </row>
        <row r="148">
          <cell r="B148">
            <v>116</v>
          </cell>
        </row>
        <row r="149">
          <cell r="B149">
            <v>116</v>
          </cell>
        </row>
        <row r="150">
          <cell r="B150">
            <v>317</v>
          </cell>
        </row>
        <row r="151">
          <cell r="B151">
            <v>317</v>
          </cell>
        </row>
        <row r="152">
          <cell r="B152">
            <v>317</v>
          </cell>
        </row>
        <row r="153">
          <cell r="B153">
            <v>317</v>
          </cell>
        </row>
        <row r="154">
          <cell r="B154">
            <v>317</v>
          </cell>
        </row>
        <row r="155">
          <cell r="B155">
            <v>248</v>
          </cell>
        </row>
        <row r="156">
          <cell r="B156">
            <v>248</v>
          </cell>
        </row>
        <row r="157">
          <cell r="B157">
            <v>248</v>
          </cell>
        </row>
        <row r="158">
          <cell r="B158">
            <v>248</v>
          </cell>
        </row>
        <row r="159">
          <cell r="B159">
            <v>248</v>
          </cell>
        </row>
        <row r="160">
          <cell r="B160">
            <v>195</v>
          </cell>
        </row>
        <row r="161">
          <cell r="B161">
            <v>195</v>
          </cell>
        </row>
        <row r="162">
          <cell r="B162">
            <v>195</v>
          </cell>
        </row>
        <row r="163">
          <cell r="B163">
            <v>195</v>
          </cell>
        </row>
        <row r="164">
          <cell r="B164">
            <v>80</v>
          </cell>
        </row>
        <row r="165">
          <cell r="B165">
            <v>80</v>
          </cell>
        </row>
        <row r="166">
          <cell r="B166">
            <v>80</v>
          </cell>
        </row>
        <row r="167">
          <cell r="B167">
            <v>118</v>
          </cell>
        </row>
        <row r="168">
          <cell r="B168">
            <v>118</v>
          </cell>
        </row>
        <row r="169">
          <cell r="B169">
            <v>118</v>
          </cell>
        </row>
        <row r="170">
          <cell r="B170">
            <v>118</v>
          </cell>
        </row>
        <row r="171">
          <cell r="B171">
            <v>118</v>
          </cell>
        </row>
        <row r="172">
          <cell r="B172">
            <v>179</v>
          </cell>
        </row>
        <row r="173">
          <cell r="B173">
            <v>179</v>
          </cell>
        </row>
        <row r="174">
          <cell r="B174">
            <v>179</v>
          </cell>
        </row>
        <row r="175">
          <cell r="B175">
            <v>179</v>
          </cell>
        </row>
        <row r="176">
          <cell r="B176">
            <v>179</v>
          </cell>
        </row>
        <row r="177">
          <cell r="B177">
            <v>86</v>
          </cell>
        </row>
        <row r="178">
          <cell r="B178">
            <v>86</v>
          </cell>
        </row>
        <row r="179">
          <cell r="B179">
            <v>86</v>
          </cell>
        </row>
        <row r="180">
          <cell r="B180">
            <v>86</v>
          </cell>
        </row>
        <row r="181">
          <cell r="B181">
            <v>232</v>
          </cell>
        </row>
        <row r="182">
          <cell r="B182">
            <v>232</v>
          </cell>
        </row>
        <row r="183">
          <cell r="B183">
            <v>232</v>
          </cell>
        </row>
        <row r="184">
          <cell r="B184">
            <v>232</v>
          </cell>
        </row>
        <row r="185">
          <cell r="B185">
            <v>232</v>
          </cell>
        </row>
        <row r="186">
          <cell r="B186">
            <v>484</v>
          </cell>
        </row>
        <row r="187">
          <cell r="B187">
            <v>484</v>
          </cell>
        </row>
        <row r="188">
          <cell r="B188">
            <v>484</v>
          </cell>
        </row>
        <row r="189">
          <cell r="B189">
            <v>484</v>
          </cell>
        </row>
        <row r="190">
          <cell r="B190">
            <v>1155</v>
          </cell>
        </row>
        <row r="191">
          <cell r="B191">
            <v>1155</v>
          </cell>
        </row>
        <row r="192">
          <cell r="B192">
            <v>1155</v>
          </cell>
        </row>
        <row r="193">
          <cell r="B193">
            <v>1155</v>
          </cell>
        </row>
        <row r="194">
          <cell r="B194">
            <v>1155</v>
          </cell>
        </row>
        <row r="195">
          <cell r="B195">
            <v>384</v>
          </cell>
        </row>
        <row r="196">
          <cell r="B196">
            <v>384</v>
          </cell>
        </row>
        <row r="197">
          <cell r="B197">
            <v>384</v>
          </cell>
        </row>
        <row r="198">
          <cell r="B198">
            <v>384</v>
          </cell>
        </row>
        <row r="199">
          <cell r="B199">
            <v>384</v>
          </cell>
        </row>
        <row r="200">
          <cell r="B200">
            <v>1067</v>
          </cell>
        </row>
        <row r="201">
          <cell r="B201">
            <v>1067</v>
          </cell>
        </row>
        <row r="202">
          <cell r="B202">
            <v>1067</v>
          </cell>
        </row>
        <row r="203">
          <cell r="B203">
            <v>1067</v>
          </cell>
        </row>
        <row r="204">
          <cell r="B204">
            <v>1067</v>
          </cell>
        </row>
        <row r="205">
          <cell r="B205">
            <v>1067</v>
          </cell>
        </row>
        <row r="206">
          <cell r="B206">
            <v>3562</v>
          </cell>
        </row>
        <row r="207">
          <cell r="B207">
            <v>3562</v>
          </cell>
        </row>
        <row r="208">
          <cell r="B208">
            <v>3562</v>
          </cell>
        </row>
        <row r="209">
          <cell r="B209">
            <v>3562</v>
          </cell>
        </row>
        <row r="210">
          <cell r="B210">
            <v>3562</v>
          </cell>
        </row>
        <row r="211">
          <cell r="B211">
            <v>3562</v>
          </cell>
        </row>
        <row r="212">
          <cell r="B212">
            <v>3562</v>
          </cell>
        </row>
        <row r="213">
          <cell r="B213">
            <v>505</v>
          </cell>
        </row>
        <row r="214">
          <cell r="B214">
            <v>505</v>
          </cell>
        </row>
        <row r="215">
          <cell r="B215">
            <v>505</v>
          </cell>
        </row>
        <row r="216">
          <cell r="B216">
            <v>505</v>
          </cell>
        </row>
        <row r="217">
          <cell r="B217">
            <v>505</v>
          </cell>
        </row>
        <row r="218">
          <cell r="B218">
            <v>505</v>
          </cell>
        </row>
        <row r="219">
          <cell r="B219">
            <v>107</v>
          </cell>
        </row>
        <row r="220">
          <cell r="B220">
            <v>107</v>
          </cell>
        </row>
        <row r="221">
          <cell r="B221">
            <v>107</v>
          </cell>
        </row>
        <row r="222">
          <cell r="B222">
            <v>107</v>
          </cell>
        </row>
        <row r="223">
          <cell r="B223">
            <v>78</v>
          </cell>
        </row>
        <row r="224">
          <cell r="B224">
            <v>78</v>
          </cell>
        </row>
        <row r="225">
          <cell r="B225">
            <v>78</v>
          </cell>
        </row>
        <row r="226">
          <cell r="B226">
            <v>78</v>
          </cell>
        </row>
        <row r="227">
          <cell r="B227">
            <v>146</v>
          </cell>
        </row>
        <row r="228">
          <cell r="B228">
            <v>146</v>
          </cell>
        </row>
        <row r="229">
          <cell r="B229">
            <v>146</v>
          </cell>
        </row>
        <row r="230">
          <cell r="B230">
            <v>50</v>
          </cell>
        </row>
        <row r="231">
          <cell r="B231">
            <v>50</v>
          </cell>
        </row>
        <row r="232">
          <cell r="B232">
            <v>50</v>
          </cell>
        </row>
        <row r="233">
          <cell r="B233">
            <v>104</v>
          </cell>
        </row>
        <row r="234">
          <cell r="B234">
            <v>104</v>
          </cell>
        </row>
        <row r="235">
          <cell r="B235">
            <v>104</v>
          </cell>
        </row>
        <row r="236">
          <cell r="B236">
            <v>112</v>
          </cell>
        </row>
        <row r="237">
          <cell r="B237">
            <v>112</v>
          </cell>
        </row>
        <row r="238">
          <cell r="B238">
            <v>112</v>
          </cell>
        </row>
        <row r="239">
          <cell r="B239">
            <v>112</v>
          </cell>
        </row>
        <row r="240">
          <cell r="B240">
            <v>1082</v>
          </cell>
        </row>
        <row r="241">
          <cell r="B241">
            <v>1082</v>
          </cell>
        </row>
        <row r="242">
          <cell r="B242">
            <v>1082</v>
          </cell>
        </row>
        <row r="243">
          <cell r="B243">
            <v>1082</v>
          </cell>
        </row>
        <row r="244">
          <cell r="B244">
            <v>1082</v>
          </cell>
        </row>
        <row r="245">
          <cell r="B245">
            <v>1082</v>
          </cell>
        </row>
        <row r="246">
          <cell r="B246">
            <v>29</v>
          </cell>
        </row>
        <row r="247">
          <cell r="B247">
            <v>137</v>
          </cell>
        </row>
        <row r="248">
          <cell r="B248">
            <v>6</v>
          </cell>
        </row>
        <row r="249">
          <cell r="B249">
            <v>512</v>
          </cell>
        </row>
        <row r="250">
          <cell r="B250">
            <v>982</v>
          </cell>
        </row>
        <row r="251">
          <cell r="B251">
            <v>7</v>
          </cell>
        </row>
        <row r="252">
          <cell r="B252">
            <v>50</v>
          </cell>
        </row>
        <row r="253">
          <cell r="B253">
            <v>13</v>
          </cell>
        </row>
        <row r="254">
          <cell r="B254">
            <v>1</v>
          </cell>
        </row>
        <row r="255">
          <cell r="B255">
            <v>301</v>
          </cell>
        </row>
        <row r="256">
          <cell r="B256">
            <v>574</v>
          </cell>
        </row>
        <row r="257">
          <cell r="B257">
            <v>2</v>
          </cell>
        </row>
        <row r="258">
          <cell r="B258">
            <v>59</v>
          </cell>
        </row>
        <row r="259">
          <cell r="B259">
            <v>5</v>
          </cell>
        </row>
        <row r="260">
          <cell r="B260">
            <v>1</v>
          </cell>
        </row>
        <row r="261">
          <cell r="B261">
            <v>7</v>
          </cell>
        </row>
        <row r="262">
          <cell r="B262">
            <v>17</v>
          </cell>
        </row>
        <row r="263">
          <cell r="B263">
            <v>1</v>
          </cell>
        </row>
        <row r="264">
          <cell r="B264">
            <v>37</v>
          </cell>
        </row>
        <row r="265">
          <cell r="B265">
            <v>261</v>
          </cell>
        </row>
        <row r="266">
          <cell r="B266">
            <v>1</v>
          </cell>
        </row>
        <row r="267">
          <cell r="B267">
            <v>17</v>
          </cell>
        </row>
        <row r="268">
          <cell r="B268">
            <v>40</v>
          </cell>
        </row>
        <row r="269">
          <cell r="B269">
            <v>72</v>
          </cell>
        </row>
        <row r="270">
          <cell r="B270">
            <v>2</v>
          </cell>
        </row>
        <row r="271">
          <cell r="B271">
            <v>2</v>
          </cell>
        </row>
        <row r="272">
          <cell r="B272">
            <v>96</v>
          </cell>
        </row>
        <row r="273">
          <cell r="B273">
            <v>180</v>
          </cell>
        </row>
        <row r="274">
          <cell r="B274">
            <v>1</v>
          </cell>
        </row>
        <row r="275">
          <cell r="B275">
            <v>7</v>
          </cell>
        </row>
        <row r="276">
          <cell r="B276">
            <v>33</v>
          </cell>
        </row>
        <row r="277">
          <cell r="B277">
            <v>48</v>
          </cell>
        </row>
        <row r="278">
          <cell r="B278">
            <v>193</v>
          </cell>
        </row>
        <row r="279">
          <cell r="B279">
            <v>1</v>
          </cell>
        </row>
        <row r="280">
          <cell r="B280">
            <v>1</v>
          </cell>
        </row>
        <row r="281">
          <cell r="B281">
            <v>5</v>
          </cell>
        </row>
        <row r="282">
          <cell r="B282">
            <v>30</v>
          </cell>
        </row>
        <row r="283">
          <cell r="B283">
            <v>139</v>
          </cell>
        </row>
        <row r="284">
          <cell r="B284">
            <v>3</v>
          </cell>
        </row>
        <row r="285">
          <cell r="B285">
            <v>23</v>
          </cell>
        </row>
        <row r="286">
          <cell r="B286">
            <v>12</v>
          </cell>
        </row>
        <row r="287">
          <cell r="B287">
            <v>63</v>
          </cell>
        </row>
        <row r="288">
          <cell r="B288">
            <v>5</v>
          </cell>
        </row>
        <row r="289">
          <cell r="B289">
            <v>28</v>
          </cell>
        </row>
        <row r="290">
          <cell r="B290">
            <v>76</v>
          </cell>
        </row>
        <row r="291">
          <cell r="B291">
            <v>1</v>
          </cell>
        </row>
        <row r="292">
          <cell r="B292">
            <v>1</v>
          </cell>
        </row>
        <row r="293">
          <cell r="B293">
            <v>12</v>
          </cell>
        </row>
        <row r="294">
          <cell r="B294">
            <v>35</v>
          </cell>
        </row>
        <row r="295">
          <cell r="B295">
            <v>120</v>
          </cell>
        </row>
        <row r="296">
          <cell r="B296">
            <v>1</v>
          </cell>
        </row>
        <row r="297">
          <cell r="B297">
            <v>2</v>
          </cell>
        </row>
        <row r="298">
          <cell r="B298">
            <v>21</v>
          </cell>
        </row>
        <row r="299">
          <cell r="B299">
            <v>11</v>
          </cell>
        </row>
        <row r="300">
          <cell r="B300">
            <v>65</v>
          </cell>
        </row>
        <row r="301">
          <cell r="B301">
            <v>1</v>
          </cell>
        </row>
        <row r="302">
          <cell r="B302">
            <v>9</v>
          </cell>
        </row>
        <row r="303">
          <cell r="B303">
            <v>33</v>
          </cell>
        </row>
        <row r="304">
          <cell r="B304">
            <v>170</v>
          </cell>
        </row>
        <row r="305">
          <cell r="B305">
            <v>1</v>
          </cell>
        </row>
        <row r="306">
          <cell r="B306">
            <v>1</v>
          </cell>
        </row>
        <row r="307">
          <cell r="B307">
            <v>27</v>
          </cell>
        </row>
        <row r="308">
          <cell r="B308">
            <v>106</v>
          </cell>
        </row>
        <row r="309">
          <cell r="B309">
            <v>327</v>
          </cell>
        </row>
        <row r="310">
          <cell r="B310">
            <v>6</v>
          </cell>
        </row>
        <row r="311">
          <cell r="B311">
            <v>45</v>
          </cell>
        </row>
        <row r="312">
          <cell r="B312">
            <v>366</v>
          </cell>
        </row>
        <row r="313">
          <cell r="B313">
            <v>733</v>
          </cell>
        </row>
        <row r="314">
          <cell r="B314">
            <v>15</v>
          </cell>
        </row>
        <row r="315">
          <cell r="B315">
            <v>3</v>
          </cell>
        </row>
        <row r="316">
          <cell r="B316">
            <v>38</v>
          </cell>
        </row>
        <row r="317">
          <cell r="B317">
            <v>84</v>
          </cell>
        </row>
        <row r="318">
          <cell r="B318">
            <v>250</v>
          </cell>
        </row>
        <row r="319">
          <cell r="B319">
            <v>2</v>
          </cell>
        </row>
        <row r="320">
          <cell r="B320">
            <v>1</v>
          </cell>
        </row>
        <row r="321">
          <cell r="B321">
            <v>47</v>
          </cell>
        </row>
        <row r="322">
          <cell r="B322">
            <v>315</v>
          </cell>
        </row>
        <row r="323">
          <cell r="B323">
            <v>545</v>
          </cell>
        </row>
        <row r="324">
          <cell r="B324">
            <v>12</v>
          </cell>
        </row>
        <row r="325">
          <cell r="B325">
            <v>2</v>
          </cell>
        </row>
        <row r="326">
          <cell r="B326">
            <v>6</v>
          </cell>
        </row>
        <row r="327">
          <cell r="B327">
            <v>187</v>
          </cell>
        </row>
        <row r="328">
          <cell r="B328">
            <v>1430</v>
          </cell>
        </row>
        <row r="329">
          <cell r="B329">
            <v>1977</v>
          </cell>
        </row>
        <row r="330">
          <cell r="B330">
            <v>14</v>
          </cell>
        </row>
        <row r="331">
          <cell r="B331">
            <v>23</v>
          </cell>
        </row>
        <row r="332">
          <cell r="B332">
            <v>111</v>
          </cell>
        </row>
        <row r="333">
          <cell r="B333">
            <v>1</v>
          </cell>
        </row>
        <row r="334">
          <cell r="B334">
            <v>6</v>
          </cell>
        </row>
        <row r="335">
          <cell r="B335">
            <v>135</v>
          </cell>
        </row>
        <row r="336">
          <cell r="B336">
            <v>350</v>
          </cell>
        </row>
        <row r="337">
          <cell r="B337">
            <v>1</v>
          </cell>
        </row>
        <row r="338">
          <cell r="B338">
            <v>4</v>
          </cell>
        </row>
        <row r="339">
          <cell r="B339">
            <v>14</v>
          </cell>
        </row>
        <row r="340">
          <cell r="B340">
            <v>1</v>
          </cell>
        </row>
        <row r="341">
          <cell r="B341">
            <v>18</v>
          </cell>
        </row>
        <row r="342">
          <cell r="B342">
            <v>79</v>
          </cell>
        </row>
        <row r="343">
          <cell r="B343">
            <v>3</v>
          </cell>
        </row>
        <row r="344">
          <cell r="B344">
            <v>7</v>
          </cell>
        </row>
        <row r="345">
          <cell r="B345">
            <v>12</v>
          </cell>
        </row>
        <row r="346">
          <cell r="B346">
            <v>57</v>
          </cell>
        </row>
        <row r="347">
          <cell r="B347">
            <v>3</v>
          </cell>
        </row>
        <row r="348">
          <cell r="B348">
            <v>6</v>
          </cell>
        </row>
        <row r="349">
          <cell r="B349">
            <v>24</v>
          </cell>
        </row>
        <row r="350">
          <cell r="B350">
            <v>108</v>
          </cell>
        </row>
        <row r="351">
          <cell r="B351">
            <v>14</v>
          </cell>
        </row>
        <row r="352">
          <cell r="B352">
            <v>8</v>
          </cell>
        </row>
        <row r="353">
          <cell r="B353">
            <v>40</v>
          </cell>
        </row>
        <row r="354">
          <cell r="B354">
            <v>2</v>
          </cell>
        </row>
        <row r="355">
          <cell r="B355">
            <v>17</v>
          </cell>
        </row>
        <row r="356">
          <cell r="B356">
            <v>67</v>
          </cell>
        </row>
        <row r="357">
          <cell r="B357">
            <v>20</v>
          </cell>
        </row>
        <row r="358">
          <cell r="B358">
            <v>23</v>
          </cell>
        </row>
        <row r="359">
          <cell r="B359">
            <v>78</v>
          </cell>
        </row>
        <row r="360">
          <cell r="B360">
            <v>1</v>
          </cell>
        </row>
        <row r="361">
          <cell r="B361">
            <v>10</v>
          </cell>
        </row>
        <row r="362">
          <cell r="B362">
            <v>292</v>
          </cell>
        </row>
        <row r="363">
          <cell r="B363">
            <v>735</v>
          </cell>
        </row>
        <row r="364">
          <cell r="B364">
            <v>8</v>
          </cell>
        </row>
        <row r="365">
          <cell r="B365">
            <v>1</v>
          </cell>
        </row>
        <row r="366">
          <cell r="B366">
            <v>2</v>
          </cell>
        </row>
        <row r="367">
          <cell r="B367">
            <v>44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554</v>
          </cell>
        </row>
        <row r="3">
          <cell r="B3" t="str">
            <v>Вяземский ЕДДС</v>
          </cell>
          <cell r="C3">
            <v>69</v>
          </cell>
        </row>
        <row r="4">
          <cell r="B4" t="str">
            <v>Гагаринский ЕДДС</v>
          </cell>
          <cell r="C4">
            <v>25</v>
          </cell>
        </row>
        <row r="5">
          <cell r="B5" t="str">
            <v>Глинковский ЕДДС</v>
          </cell>
          <cell r="C5">
            <v>341</v>
          </cell>
        </row>
        <row r="6">
          <cell r="B6" t="str">
            <v>Демидовский ЕДДС</v>
          </cell>
          <cell r="C6">
            <v>85</v>
          </cell>
        </row>
        <row r="7">
          <cell r="B7" t="str">
            <v>Дорогобужский ЕДДС</v>
          </cell>
          <cell r="C7">
            <v>67</v>
          </cell>
        </row>
        <row r="8">
          <cell r="B8" t="str">
            <v>Духовщинский ЕДДС</v>
          </cell>
          <cell r="C8">
            <v>35</v>
          </cell>
        </row>
        <row r="9">
          <cell r="B9" t="str">
            <v>ЕДДС</v>
          </cell>
          <cell r="C9">
            <v>27</v>
          </cell>
        </row>
        <row r="10">
          <cell r="B10" t="str">
            <v>Ельнинский ЕДДС</v>
          </cell>
          <cell r="C10">
            <v>528</v>
          </cell>
        </row>
        <row r="11">
          <cell r="B11" t="str">
            <v>Ершичский ЕДДС</v>
          </cell>
          <cell r="C11">
            <v>20</v>
          </cell>
        </row>
        <row r="12">
          <cell r="B12" t="str">
            <v>Кардымовский ЕДДС</v>
          </cell>
          <cell r="C12">
            <v>92</v>
          </cell>
        </row>
        <row r="13">
          <cell r="B13" t="str">
            <v>Краснинский ЕДДС</v>
          </cell>
          <cell r="C13">
            <v>302</v>
          </cell>
        </row>
        <row r="14">
          <cell r="B14" t="str">
            <v>Монастырщинский ЕДДС</v>
          </cell>
          <cell r="C14">
            <v>212</v>
          </cell>
        </row>
        <row r="15">
          <cell r="B15" t="str">
            <v>Новодугинский ЕДДС</v>
          </cell>
          <cell r="C15">
            <v>24</v>
          </cell>
        </row>
        <row r="16">
          <cell r="B16" t="str">
            <v>Починковский ЕДДС</v>
          </cell>
          <cell r="C16">
            <v>36</v>
          </cell>
        </row>
        <row r="17">
          <cell r="B17" t="str">
            <v>Рославльский ЕДДС</v>
          </cell>
          <cell r="C17">
            <v>22</v>
          </cell>
        </row>
        <row r="18">
          <cell r="B18" t="str">
            <v>Руднянский ЕДДС</v>
          </cell>
          <cell r="C18">
            <v>57</v>
          </cell>
        </row>
        <row r="19">
          <cell r="B19" t="str">
            <v>Сафоновский ЕДДС</v>
          </cell>
          <cell r="C19">
            <v>33</v>
          </cell>
        </row>
        <row r="20">
          <cell r="B20" t="str">
            <v>Смоленский район ЕДДС</v>
          </cell>
          <cell r="C20">
            <v>72</v>
          </cell>
        </row>
        <row r="21">
          <cell r="B21" t="str">
            <v>Сычевский ЕДДС</v>
          </cell>
          <cell r="C21">
            <v>73</v>
          </cell>
        </row>
        <row r="22">
          <cell r="B22" t="str">
            <v>Темкинский ЕДДС</v>
          </cell>
          <cell r="C22">
            <v>109</v>
          </cell>
        </row>
        <row r="23">
          <cell r="B23" t="str">
            <v>Угранский ЕДДС</v>
          </cell>
          <cell r="C23">
            <v>164</v>
          </cell>
        </row>
        <row r="24">
          <cell r="B24" t="str">
            <v>Х.-Жирковский ЕДДС</v>
          </cell>
          <cell r="C24">
            <v>157</v>
          </cell>
        </row>
        <row r="25">
          <cell r="B25" t="str">
            <v>Хиславичский ЕДДС</v>
          </cell>
          <cell r="C25">
            <v>656</v>
          </cell>
        </row>
        <row r="26">
          <cell r="B26" t="str">
            <v>Шумячский ЕДДС</v>
          </cell>
          <cell r="C26">
            <v>95</v>
          </cell>
        </row>
        <row r="27">
          <cell r="B27" t="str">
            <v>Ярцевский ЕДДС</v>
          </cell>
          <cell r="C27">
            <v>63</v>
          </cell>
        </row>
        <row r="28">
          <cell r="B28">
            <v>554</v>
          </cell>
          <cell r="C28">
            <v>8816</v>
          </cell>
        </row>
        <row r="29">
          <cell r="B29">
            <v>69</v>
          </cell>
          <cell r="C29">
            <v>7342</v>
          </cell>
        </row>
        <row r="30">
          <cell r="B30">
            <v>25</v>
          </cell>
          <cell r="C30">
            <v>12487</v>
          </cell>
        </row>
        <row r="31">
          <cell r="B31">
            <v>341</v>
          </cell>
          <cell r="C31">
            <v>9189</v>
          </cell>
        </row>
        <row r="32">
          <cell r="B32">
            <v>85</v>
          </cell>
          <cell r="C32">
            <v>36545</v>
          </cell>
        </row>
        <row r="33">
          <cell r="B33">
            <v>67</v>
          </cell>
          <cell r="C33">
            <v>30925</v>
          </cell>
        </row>
        <row r="34">
          <cell r="B34">
            <v>35</v>
          </cell>
          <cell r="C34">
            <v>22580</v>
          </cell>
        </row>
        <row r="35">
          <cell r="B35">
            <v>27</v>
          </cell>
          <cell r="C35">
            <v>10040</v>
          </cell>
        </row>
        <row r="36">
          <cell r="B36">
            <v>528</v>
          </cell>
          <cell r="C36">
            <v>44818</v>
          </cell>
        </row>
        <row r="37">
          <cell r="B37">
            <v>20</v>
          </cell>
          <cell r="C37">
            <v>16464</v>
          </cell>
        </row>
        <row r="38">
          <cell r="B38">
            <v>92</v>
          </cell>
          <cell r="C38">
            <v>30390</v>
          </cell>
        </row>
        <row r="39">
          <cell r="B39">
            <v>302</v>
          </cell>
          <cell r="C39">
            <v>31029</v>
          </cell>
        </row>
        <row r="40">
          <cell r="B40">
            <v>212</v>
          </cell>
          <cell r="C40">
            <v>8510</v>
          </cell>
        </row>
        <row r="41">
          <cell r="B41">
            <v>24</v>
          </cell>
          <cell r="C41">
            <v>22672</v>
          </cell>
        </row>
        <row r="42">
          <cell r="B42">
            <v>36</v>
          </cell>
          <cell r="C42">
            <v>18390</v>
          </cell>
        </row>
        <row r="43">
          <cell r="B43">
            <v>22</v>
          </cell>
          <cell r="C43">
            <v>168864</v>
          </cell>
        </row>
        <row r="44">
          <cell r="B44">
            <v>57</v>
          </cell>
          <cell r="C44">
            <v>115</v>
          </cell>
        </row>
        <row r="45">
          <cell r="B45">
            <v>33</v>
          </cell>
          <cell r="C45">
            <v>573</v>
          </cell>
        </row>
        <row r="46">
          <cell r="B46">
            <v>72</v>
          </cell>
          <cell r="C46">
            <v>9773</v>
          </cell>
        </row>
        <row r="47">
          <cell r="B47">
            <v>73</v>
          </cell>
          <cell r="C47">
            <v>573</v>
          </cell>
        </row>
        <row r="48">
          <cell r="B48">
            <v>109</v>
          </cell>
          <cell r="C48">
            <v>9773</v>
          </cell>
        </row>
        <row r="49">
          <cell r="B49">
            <v>164</v>
          </cell>
        </row>
        <row r="50">
          <cell r="B50">
            <v>157</v>
          </cell>
        </row>
        <row r="51">
          <cell r="B51">
            <v>656</v>
          </cell>
        </row>
        <row r="52">
          <cell r="B52">
            <v>95</v>
          </cell>
        </row>
        <row r="53">
          <cell r="B53">
            <v>63</v>
          </cell>
        </row>
        <row r="54">
          <cell r="B54">
            <v>153</v>
          </cell>
        </row>
        <row r="55">
          <cell r="B55">
            <v>306</v>
          </cell>
        </row>
        <row r="56">
          <cell r="B56">
            <v>108</v>
          </cell>
        </row>
        <row r="57">
          <cell r="B57">
            <v>238</v>
          </cell>
        </row>
        <row r="58">
          <cell r="B58">
            <v>180</v>
          </cell>
        </row>
        <row r="59">
          <cell r="B59">
            <v>10</v>
          </cell>
        </row>
        <row r="60">
          <cell r="B60">
            <v>123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7</v>
          </cell>
        </row>
        <row r="3">
          <cell r="C3">
            <v>33</v>
          </cell>
        </row>
        <row r="4">
          <cell r="C4">
            <v>195</v>
          </cell>
        </row>
        <row r="5">
          <cell r="C5">
            <v>102</v>
          </cell>
        </row>
        <row r="6">
          <cell r="C6">
            <v>207</v>
          </cell>
        </row>
        <row r="7">
          <cell r="C7">
            <v>1373</v>
          </cell>
        </row>
        <row r="8">
          <cell r="C8">
            <v>40</v>
          </cell>
        </row>
        <row r="9">
          <cell r="C9">
            <v>140</v>
          </cell>
        </row>
        <row r="10">
          <cell r="C10">
            <v>752</v>
          </cell>
        </row>
        <row r="11">
          <cell r="C11">
            <v>5</v>
          </cell>
        </row>
        <row r="12">
          <cell r="C12">
            <v>5</v>
          </cell>
        </row>
        <row r="13">
          <cell r="C13">
            <v>36</v>
          </cell>
        </row>
        <row r="14">
          <cell r="C14">
            <v>12</v>
          </cell>
        </row>
        <row r="15">
          <cell r="C15">
            <v>72</v>
          </cell>
        </row>
        <row r="16">
          <cell r="C16">
            <v>327</v>
          </cell>
        </row>
        <row r="17">
          <cell r="C17">
            <v>19</v>
          </cell>
        </row>
        <row r="18">
          <cell r="C18">
            <v>33</v>
          </cell>
        </row>
        <row r="19">
          <cell r="C19">
            <v>237</v>
          </cell>
        </row>
        <row r="20">
          <cell r="C20">
            <v>22</v>
          </cell>
        </row>
        <row r="21">
          <cell r="C21">
            <v>61</v>
          </cell>
        </row>
        <row r="22">
          <cell r="C22">
            <v>322</v>
          </cell>
        </row>
        <row r="23">
          <cell r="C23">
            <v>10</v>
          </cell>
        </row>
        <row r="24">
          <cell r="C24">
            <v>48</v>
          </cell>
        </row>
        <row r="25">
          <cell r="C25">
            <v>206</v>
          </cell>
        </row>
        <row r="26">
          <cell r="C26">
            <v>15</v>
          </cell>
        </row>
        <row r="27">
          <cell r="C27">
            <v>50</v>
          </cell>
        </row>
        <row r="28">
          <cell r="C28">
            <v>162</v>
          </cell>
        </row>
        <row r="29">
          <cell r="C29">
            <v>2</v>
          </cell>
        </row>
        <row r="30">
          <cell r="C30">
            <v>16</v>
          </cell>
        </row>
        <row r="31">
          <cell r="C31">
            <v>80</v>
          </cell>
        </row>
        <row r="32">
          <cell r="C32">
            <v>11</v>
          </cell>
        </row>
        <row r="33">
          <cell r="C33">
            <v>70</v>
          </cell>
        </row>
        <row r="34">
          <cell r="C34">
            <v>190</v>
          </cell>
        </row>
        <row r="35">
          <cell r="C35">
            <v>11</v>
          </cell>
        </row>
        <row r="36">
          <cell r="C36">
            <v>40</v>
          </cell>
        </row>
        <row r="37">
          <cell r="C37">
            <v>169</v>
          </cell>
        </row>
        <row r="38">
          <cell r="C38">
            <v>4</v>
          </cell>
        </row>
        <row r="39">
          <cell r="C39">
            <v>38</v>
          </cell>
        </row>
        <row r="40">
          <cell r="C40">
            <v>118</v>
          </cell>
        </row>
        <row r="41">
          <cell r="C41">
            <v>20</v>
          </cell>
        </row>
        <row r="42">
          <cell r="C42">
            <v>27</v>
          </cell>
        </row>
        <row r="43">
          <cell r="C43">
            <v>176</v>
          </cell>
        </row>
        <row r="44">
          <cell r="C44">
            <v>31</v>
          </cell>
        </row>
        <row r="45">
          <cell r="C45">
            <v>135</v>
          </cell>
        </row>
        <row r="46">
          <cell r="C46">
            <v>482</v>
          </cell>
        </row>
        <row r="47">
          <cell r="C47">
            <v>71</v>
          </cell>
        </row>
        <row r="48">
          <cell r="C48">
            <v>177</v>
          </cell>
        </row>
        <row r="49">
          <cell r="C49">
            <v>1086</v>
          </cell>
        </row>
        <row r="50">
          <cell r="C50">
            <v>17</v>
          </cell>
        </row>
        <row r="51">
          <cell r="C51">
            <v>119</v>
          </cell>
        </row>
        <row r="52">
          <cell r="C52">
            <v>385</v>
          </cell>
        </row>
        <row r="53">
          <cell r="C53">
            <v>61</v>
          </cell>
        </row>
        <row r="54">
          <cell r="C54">
            <v>265</v>
          </cell>
        </row>
        <row r="55">
          <cell r="C55">
            <v>941</v>
          </cell>
        </row>
        <row r="56">
          <cell r="C56">
            <v>4300</v>
          </cell>
        </row>
        <row r="57">
          <cell r="C57">
            <v>730</v>
          </cell>
        </row>
        <row r="58">
          <cell r="C58">
            <v>21196</v>
          </cell>
        </row>
        <row r="59">
          <cell r="C59">
            <v>70</v>
          </cell>
        </row>
        <row r="60">
          <cell r="C60">
            <v>488</v>
          </cell>
        </row>
        <row r="61">
          <cell r="C61">
            <v>1448</v>
          </cell>
        </row>
        <row r="62">
          <cell r="C62">
            <v>8</v>
          </cell>
        </row>
        <row r="63">
          <cell r="C63">
            <v>32</v>
          </cell>
        </row>
        <row r="64">
          <cell r="C64">
            <v>152</v>
          </cell>
        </row>
        <row r="65">
          <cell r="C65">
            <v>2</v>
          </cell>
        </row>
        <row r="66">
          <cell r="C66">
            <v>31</v>
          </cell>
        </row>
        <row r="67">
          <cell r="C67">
            <v>101</v>
          </cell>
        </row>
        <row r="68">
          <cell r="C68">
            <v>5</v>
          </cell>
        </row>
        <row r="69">
          <cell r="C69">
            <v>44</v>
          </cell>
        </row>
        <row r="70">
          <cell r="C70">
            <v>192</v>
          </cell>
        </row>
        <row r="71">
          <cell r="C71">
            <v>4</v>
          </cell>
        </row>
        <row r="72">
          <cell r="C72">
            <v>9</v>
          </cell>
        </row>
        <row r="73">
          <cell r="C73">
            <v>139</v>
          </cell>
        </row>
        <row r="74">
          <cell r="C74">
            <v>5</v>
          </cell>
        </row>
        <row r="75">
          <cell r="C75">
            <v>39</v>
          </cell>
        </row>
        <row r="76">
          <cell r="C76">
            <v>118</v>
          </cell>
        </row>
        <row r="77">
          <cell r="C77">
            <v>3</v>
          </cell>
        </row>
        <row r="78">
          <cell r="C78">
            <v>20</v>
          </cell>
        </row>
        <row r="79">
          <cell r="C79">
            <v>118</v>
          </cell>
        </row>
        <row r="80">
          <cell r="C80">
            <v>84</v>
          </cell>
        </row>
        <row r="81">
          <cell r="C81">
            <v>205</v>
          </cell>
        </row>
        <row r="82">
          <cell r="C82">
            <v>1037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33</v>
          </cell>
        </row>
        <row r="3">
          <cell r="A3" t="str">
            <v>Вяземский</v>
          </cell>
          <cell r="B3">
            <v>354</v>
          </cell>
        </row>
        <row r="4">
          <cell r="A4" t="str">
            <v>Гагаринский</v>
          </cell>
          <cell r="B4">
            <v>200</v>
          </cell>
        </row>
        <row r="5">
          <cell r="A5" t="str">
            <v>Глинковский</v>
          </cell>
          <cell r="B5">
            <v>7</v>
          </cell>
        </row>
        <row r="6">
          <cell r="A6" t="str">
            <v>город Десногорск</v>
          </cell>
          <cell r="B6">
            <v>37</v>
          </cell>
        </row>
        <row r="7">
          <cell r="A7" t="str">
            <v>город Смоленск</v>
          </cell>
          <cell r="B7">
            <v>919</v>
          </cell>
        </row>
        <row r="8">
          <cell r="A8" t="str">
            <v>Демидовский</v>
          </cell>
          <cell r="B8">
            <v>95</v>
          </cell>
        </row>
        <row r="9">
          <cell r="A9" t="str">
            <v>Дорогобужский</v>
          </cell>
          <cell r="B9">
            <v>87</v>
          </cell>
        </row>
        <row r="10">
          <cell r="A10" t="str">
            <v>Духовщинский</v>
          </cell>
          <cell r="B10">
            <v>66</v>
          </cell>
        </row>
        <row r="11">
          <cell r="A11" t="str">
            <v>Ельнинский</v>
          </cell>
          <cell r="B11">
            <v>58</v>
          </cell>
        </row>
        <row r="12">
          <cell r="A12" t="str">
            <v>Ершичский</v>
          </cell>
          <cell r="B12">
            <v>16</v>
          </cell>
        </row>
        <row r="13">
          <cell r="A13" t="str">
            <v>Кардымовский</v>
          </cell>
          <cell r="B13">
            <v>104</v>
          </cell>
        </row>
        <row r="14">
          <cell r="A14" t="str">
            <v>Краснинский</v>
          </cell>
          <cell r="B14">
            <v>105</v>
          </cell>
        </row>
        <row r="15">
          <cell r="A15" t="str">
            <v>Монастырщинский</v>
          </cell>
          <cell r="B15">
            <v>45</v>
          </cell>
        </row>
        <row r="16">
          <cell r="A16" t="str">
            <v>Новодугинский</v>
          </cell>
          <cell r="B16">
            <v>34</v>
          </cell>
        </row>
        <row r="17">
          <cell r="A17" t="str">
            <v>Починковский</v>
          </cell>
          <cell r="B17">
            <v>178</v>
          </cell>
        </row>
        <row r="18">
          <cell r="A18" t="str">
            <v>Рославльский</v>
          </cell>
          <cell r="B18">
            <v>255</v>
          </cell>
        </row>
        <row r="19">
          <cell r="A19" t="str">
            <v>Руднянский</v>
          </cell>
          <cell r="B19">
            <v>163</v>
          </cell>
        </row>
        <row r="20">
          <cell r="A20" t="str">
            <v>Сафоновский</v>
          </cell>
          <cell r="B20">
            <v>309</v>
          </cell>
        </row>
        <row r="21">
          <cell r="A21" t="str">
            <v>Смоленск</v>
          </cell>
          <cell r="B21">
            <v>51</v>
          </cell>
        </row>
        <row r="22">
          <cell r="A22" t="str">
            <v>Смоленский</v>
          </cell>
          <cell r="B22">
            <v>787</v>
          </cell>
        </row>
        <row r="23">
          <cell r="A23" t="str">
            <v>Сычевский</v>
          </cell>
          <cell r="B23">
            <v>42</v>
          </cell>
        </row>
        <row r="24">
          <cell r="A24" t="str">
            <v>Темкинский</v>
          </cell>
          <cell r="B24">
            <v>32</v>
          </cell>
        </row>
        <row r="25">
          <cell r="A25" t="str">
            <v>Угранский</v>
          </cell>
          <cell r="B25">
            <v>46</v>
          </cell>
        </row>
        <row r="26">
          <cell r="A26" t="str">
            <v>Хиславичский</v>
          </cell>
          <cell r="B26">
            <v>27</v>
          </cell>
        </row>
        <row r="27">
          <cell r="A27" t="str">
            <v>Холм-Жирковский</v>
          </cell>
          <cell r="B27">
            <v>17</v>
          </cell>
        </row>
        <row r="28">
          <cell r="A28" t="str">
            <v>Шумячский</v>
          </cell>
          <cell r="B28">
            <v>29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ДДС-01</v>
          </cell>
        </row>
        <row r="5">
          <cell r="B5" t="str">
            <v>Велижский ЕДДС</v>
          </cell>
        </row>
        <row r="6">
          <cell r="B6" t="str">
            <v>CОДЧ</v>
          </cell>
        </row>
        <row r="7">
          <cell r="B7" t="str">
            <v>Service 03 Смоленск</v>
          </cell>
        </row>
        <row r="8">
          <cell r="B8" t="str">
            <v>Вяземский ДДС-01</v>
          </cell>
        </row>
        <row r="9">
          <cell r="B9" t="str">
            <v>Вяземский ЕДДС</v>
          </cell>
        </row>
        <row r="10">
          <cell r="B10" t="str">
            <v>ДДС-04</v>
          </cell>
        </row>
        <row r="11">
          <cell r="B11" t="str">
            <v>ЦОВ Тверь</v>
          </cell>
        </row>
        <row r="12">
          <cell r="B12" t="str">
            <v>ЦУКС</v>
          </cell>
        </row>
        <row r="13">
          <cell r="B13" t="str">
            <v>CОДЧ</v>
          </cell>
        </row>
        <row r="14">
          <cell r="B14" t="str">
            <v>Service 03 Смоленск</v>
          </cell>
        </row>
        <row r="15">
          <cell r="B15" t="str">
            <v>Гагаринский ДДС-01</v>
          </cell>
        </row>
        <row r="16">
          <cell r="B16" t="str">
            <v>Гагаринский ЕДДС</v>
          </cell>
        </row>
        <row r="17">
          <cell r="B17" t="str">
            <v>ДДС-04</v>
          </cell>
        </row>
        <row r="18">
          <cell r="B18" t="str">
            <v>CОДЧ</v>
          </cell>
        </row>
        <row r="19">
          <cell r="B19" t="str">
            <v>Service 03 Смоленск</v>
          </cell>
        </row>
        <row r="20">
          <cell r="B20" t="str">
            <v>Глинковский ЕДДС</v>
          </cell>
        </row>
        <row r="21">
          <cell r="B21" t="str">
            <v>CОДЧ</v>
          </cell>
        </row>
        <row r="22">
          <cell r="B22" t="str">
            <v>Service 03 Смоленск</v>
          </cell>
        </row>
        <row r="23">
          <cell r="B23" t="str">
            <v>ДДС-03 Десногорск</v>
          </cell>
        </row>
        <row r="24">
          <cell r="B24" t="str">
            <v>Десногорск ДДС-01</v>
          </cell>
        </row>
        <row r="25">
          <cell r="B25" t="str">
            <v>Десногорск ЕДДС</v>
          </cell>
        </row>
        <row r="26">
          <cell r="B26" t="str">
            <v>CОДЧ</v>
          </cell>
        </row>
        <row r="27">
          <cell r="B27" t="str">
            <v>Service 03 Смоленск</v>
          </cell>
        </row>
        <row r="28">
          <cell r="B28" t="str">
            <v>ДДС-01</v>
          </cell>
        </row>
        <row r="29">
          <cell r="B29" t="str">
            <v>ДДС-04</v>
          </cell>
        </row>
        <row r="30">
          <cell r="B30" t="str">
            <v>ЕДДС</v>
          </cell>
        </row>
        <row r="31">
          <cell r="B31" t="str">
            <v>ЦОВ Тверь</v>
          </cell>
        </row>
        <row r="32">
          <cell r="B32" t="str">
            <v>ЦУКС</v>
          </cell>
        </row>
        <row r="33">
          <cell r="B33" t="str">
            <v>CОДЧ</v>
          </cell>
        </row>
        <row r="34">
          <cell r="B34" t="str">
            <v>Service 03 Смоленск</v>
          </cell>
        </row>
        <row r="35">
          <cell r="B35" t="str">
            <v>ДДС-04</v>
          </cell>
        </row>
        <row r="36">
          <cell r="B36" t="str">
            <v>Демидовский ДДС-01</v>
          </cell>
        </row>
        <row r="37">
          <cell r="B37" t="str">
            <v>Демидовский ЕДДС</v>
          </cell>
        </row>
        <row r="38">
          <cell r="B38" t="str">
            <v>CОДЧ</v>
          </cell>
        </row>
        <row r="39">
          <cell r="B39" t="str">
            <v>Service 03 Смоленск</v>
          </cell>
        </row>
        <row r="40">
          <cell r="B40" t="str">
            <v>ДДС-04</v>
          </cell>
        </row>
        <row r="41">
          <cell r="B41" t="str">
            <v>Дорогобужский ЕДДС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ДДС-04</v>
          </cell>
        </row>
        <row r="45">
          <cell r="B45" t="str">
            <v>Духовщинский ДДС-01</v>
          </cell>
        </row>
        <row r="46">
          <cell r="B46" t="str">
            <v>Духовщинский ЕДДС</v>
          </cell>
        </row>
        <row r="47">
          <cell r="B47" t="str">
            <v>CОДЧ</v>
          </cell>
        </row>
        <row r="48">
          <cell r="B48" t="str">
            <v>Service 03 Смоленск</v>
          </cell>
        </row>
        <row r="49">
          <cell r="B49" t="str">
            <v>ДДС-04</v>
          </cell>
        </row>
        <row r="50">
          <cell r="B50" t="str">
            <v>Ельнинский ДДС-01</v>
          </cell>
        </row>
        <row r="51">
          <cell r="B51" t="str">
            <v>Ельнинский ЕДДС</v>
          </cell>
        </row>
        <row r="52">
          <cell r="B52" t="str">
            <v>CОДЧ</v>
          </cell>
        </row>
        <row r="53">
          <cell r="B53" t="str">
            <v>Service 03 Смоленск</v>
          </cell>
        </row>
        <row r="54">
          <cell r="B54" t="str">
            <v>Ершичский ЕДДС</v>
          </cell>
        </row>
        <row r="55">
          <cell r="B55" t="str">
            <v>CОДЧ</v>
          </cell>
        </row>
        <row r="56">
          <cell r="B56" t="str">
            <v>Service 03 Смоленск</v>
          </cell>
        </row>
        <row r="57">
          <cell r="B57" t="str">
            <v>Кардымовский ДДС-01</v>
          </cell>
        </row>
        <row r="58">
          <cell r="B58" t="str">
            <v>Кардымовский ЕДДС</v>
          </cell>
        </row>
        <row r="59">
          <cell r="B59" t="str">
            <v>CОДЧ</v>
          </cell>
        </row>
        <row r="60">
          <cell r="B60" t="str">
            <v>Service 03 Смоленск</v>
          </cell>
        </row>
        <row r="61">
          <cell r="B61" t="str">
            <v>ДДС-01</v>
          </cell>
        </row>
        <row r="62">
          <cell r="B62" t="str">
            <v>ДДС-04</v>
          </cell>
        </row>
        <row r="63">
          <cell r="B63" t="str">
            <v>Краснинский ДДС-01</v>
          </cell>
        </row>
        <row r="64">
          <cell r="B64" t="str">
            <v>Краснинский ЕДДС</v>
          </cell>
        </row>
        <row r="65">
          <cell r="B65" t="str">
            <v>CОДЧ</v>
          </cell>
        </row>
        <row r="66">
          <cell r="B66" t="str">
            <v>Service 03 Смоленск</v>
          </cell>
        </row>
        <row r="67">
          <cell r="B67" t="str">
            <v>Монастырщинский ЕДДС</v>
          </cell>
        </row>
        <row r="68">
          <cell r="B68" t="str">
            <v>CОДЧ</v>
          </cell>
        </row>
        <row r="69">
          <cell r="B69" t="str">
            <v>Service 03 Смоленск</v>
          </cell>
        </row>
        <row r="70">
          <cell r="B70" t="str">
            <v>Новодугинский ЕДДС</v>
          </cell>
        </row>
        <row r="71">
          <cell r="B71" t="str">
            <v>CОДЧ</v>
          </cell>
        </row>
        <row r="72">
          <cell r="B72" t="str">
            <v>Service 03 Смоленск</v>
          </cell>
        </row>
        <row r="73">
          <cell r="B73" t="str">
            <v>ДДС-04</v>
          </cell>
        </row>
        <row r="74">
          <cell r="B74" t="str">
            <v>Починковский ДДС-01</v>
          </cell>
        </row>
        <row r="75">
          <cell r="B75" t="str">
            <v>Починковский ЕДДС</v>
          </cell>
        </row>
        <row r="76">
          <cell r="B76" t="str">
            <v>ЦУКС</v>
          </cell>
        </row>
        <row r="77">
          <cell r="B77" t="str">
            <v>CОДЧ</v>
          </cell>
        </row>
        <row r="78">
          <cell r="B78" t="str">
            <v>Service 03 Смоленск</v>
          </cell>
        </row>
        <row r="79">
          <cell r="B79" t="str">
            <v>ДДС-04</v>
          </cell>
        </row>
        <row r="80">
          <cell r="B80" t="str">
            <v>Рославльский ДДС-01</v>
          </cell>
        </row>
        <row r="81">
          <cell r="B81" t="str">
            <v>Рославльский ЕДДС</v>
          </cell>
        </row>
        <row r="82">
          <cell r="B82" t="str">
            <v>CОДЧ</v>
          </cell>
        </row>
        <row r="83">
          <cell r="B83" t="str">
            <v>Service 03 Смоленск</v>
          </cell>
        </row>
        <row r="84">
          <cell r="B84" t="str">
            <v>ДДС-04</v>
          </cell>
        </row>
        <row r="85">
          <cell r="B85" t="str">
            <v>Руднянский ДДС-01</v>
          </cell>
        </row>
        <row r="86">
          <cell r="B86" t="str">
            <v>Руднянский ЕДДС</v>
          </cell>
        </row>
        <row r="87">
          <cell r="B87" t="str">
            <v>CОДЧ</v>
          </cell>
        </row>
        <row r="88">
          <cell r="B88" t="str">
            <v>Service 03 Смоленск</v>
          </cell>
        </row>
        <row r="89">
          <cell r="B89" t="str">
            <v>ДДС-04</v>
          </cell>
        </row>
        <row r="90">
          <cell r="B90" t="str">
            <v>Сафоновский ДДС-01</v>
          </cell>
        </row>
        <row r="91">
          <cell r="B91" t="str">
            <v>Сафоновский ЕДДС</v>
          </cell>
        </row>
        <row r="92">
          <cell r="B92" t="str">
            <v>CОДЧ</v>
          </cell>
        </row>
        <row r="93">
          <cell r="B93" t="str">
            <v>Service 03 Смоленск</v>
          </cell>
        </row>
        <row r="94">
          <cell r="B94" t="str">
            <v>Антитеррор</v>
          </cell>
        </row>
        <row r="95">
          <cell r="B95" t="str">
            <v>ДДС-01</v>
          </cell>
        </row>
        <row r="96">
          <cell r="B96" t="str">
            <v>ДДС-04</v>
          </cell>
        </row>
        <row r="97">
          <cell r="B97" t="str">
            <v>ЕДДС</v>
          </cell>
        </row>
        <row r="98">
          <cell r="B98" t="str">
            <v>ЦОВ Тверь</v>
          </cell>
        </row>
        <row r="99">
          <cell r="B99" t="str">
            <v>ЦОВ ТЕСТ Мос обл</v>
          </cell>
        </row>
        <row r="100">
          <cell r="B100" t="str">
            <v>Ярцевский ДДС-01</v>
          </cell>
        </row>
        <row r="101">
          <cell r="B101" t="str">
            <v>CОДЧ</v>
          </cell>
        </row>
        <row r="102">
          <cell r="B102" t="str">
            <v>Service 03 Смоленск</v>
          </cell>
        </row>
        <row r="103">
          <cell r="B103" t="str">
            <v>ДДС-01</v>
          </cell>
        </row>
        <row r="104">
          <cell r="B104" t="str">
            <v>ДДС-04</v>
          </cell>
        </row>
        <row r="105">
          <cell r="B105" t="str">
            <v>Смоленский район ЕДДС</v>
          </cell>
        </row>
        <row r="106">
          <cell r="B106" t="str">
            <v>ЦУКС</v>
          </cell>
        </row>
        <row r="107">
          <cell r="B107" t="str">
            <v>CОДЧ</v>
          </cell>
        </row>
        <row r="108">
          <cell r="B108" t="str">
            <v>Service 03 Смоленск</v>
          </cell>
        </row>
        <row r="109">
          <cell r="B109" t="str">
            <v>ДДС-04</v>
          </cell>
        </row>
        <row r="110">
          <cell r="B110" t="str">
            <v>Сычевский ДДС-01</v>
          </cell>
        </row>
        <row r="111">
          <cell r="B111" t="str">
            <v>Сычевский ЕДДС</v>
          </cell>
        </row>
        <row r="112">
          <cell r="B112" t="str">
            <v>CОДЧ</v>
          </cell>
        </row>
        <row r="113">
          <cell r="B113" t="str">
            <v>Service 03 Смоленск</v>
          </cell>
        </row>
        <row r="114">
          <cell r="B114" t="str">
            <v>Темкинский ЕДДС</v>
          </cell>
        </row>
        <row r="115">
          <cell r="B115" t="str">
            <v>CОДЧ</v>
          </cell>
        </row>
        <row r="116">
          <cell r="B116" t="str">
            <v>Service 03 Смоленск</v>
          </cell>
        </row>
        <row r="117">
          <cell r="B117" t="str">
            <v>Угранский ЕДДС</v>
          </cell>
        </row>
        <row r="118">
          <cell r="B118" t="str">
            <v>CОДЧ</v>
          </cell>
        </row>
        <row r="119">
          <cell r="B119" t="str">
            <v>Service 03 Смоленск</v>
          </cell>
        </row>
        <row r="120">
          <cell r="B120" t="str">
            <v>Хиславичский ДДС-01</v>
          </cell>
        </row>
        <row r="121">
          <cell r="B121" t="str">
            <v>Хиславичский ЕДДС</v>
          </cell>
        </row>
        <row r="122">
          <cell r="B122" t="str">
            <v>CОДЧ</v>
          </cell>
        </row>
        <row r="123">
          <cell r="B123" t="str">
            <v>Service 03 Смоленск</v>
          </cell>
        </row>
        <row r="124">
          <cell r="B124" t="str">
            <v>ДДС-04</v>
          </cell>
        </row>
        <row r="125">
          <cell r="B125" t="str">
            <v>Х.-Жирковский ЕДДС</v>
          </cell>
        </row>
        <row r="126">
          <cell r="B126" t="str">
            <v>CОДЧ</v>
          </cell>
        </row>
        <row r="127">
          <cell r="B127" t="str">
            <v>Service 03 Смоленск</v>
          </cell>
        </row>
        <row r="128">
          <cell r="B128" t="str">
            <v>ДДС-04</v>
          </cell>
        </row>
        <row r="129">
          <cell r="B129" t="str">
            <v>Шумячский ЕДДС</v>
          </cell>
        </row>
        <row r="130">
          <cell r="B130" t="str">
            <v>CОДЧ</v>
          </cell>
        </row>
        <row r="131">
          <cell r="B131" t="str">
            <v>Service 03 Смоленск</v>
          </cell>
        </row>
        <row r="132">
          <cell r="B132" t="str">
            <v>ДДС-04</v>
          </cell>
        </row>
        <row r="133">
          <cell r="B133" t="str">
            <v>Ярцевский ДДС-01</v>
          </cell>
        </row>
        <row r="134">
          <cell r="B134" t="str">
            <v>Ярцевский ЕДДС</v>
          </cell>
        </row>
        <row r="383">
          <cell r="B383">
            <v>21</v>
          </cell>
        </row>
        <row r="384">
          <cell r="B384">
            <v>19</v>
          </cell>
        </row>
        <row r="385">
          <cell r="B385">
            <v>59</v>
          </cell>
        </row>
        <row r="386">
          <cell r="B386">
            <v>2</v>
          </cell>
        </row>
        <row r="387">
          <cell r="B387">
            <v>24</v>
          </cell>
        </row>
        <row r="388">
          <cell r="B388">
            <v>26</v>
          </cell>
        </row>
        <row r="389">
          <cell r="B389">
            <v>150</v>
          </cell>
        </row>
        <row r="390">
          <cell r="B390">
            <v>1</v>
          </cell>
        </row>
        <row r="391">
          <cell r="B391">
            <v>2</v>
          </cell>
        </row>
        <row r="392">
          <cell r="B392">
            <v>29</v>
          </cell>
        </row>
        <row r="393">
          <cell r="B393">
            <v>82</v>
          </cell>
        </row>
        <row r="394">
          <cell r="B394">
            <v>2</v>
          </cell>
        </row>
        <row r="395">
          <cell r="B395">
            <v>5</v>
          </cell>
        </row>
        <row r="396">
          <cell r="B396">
            <v>274</v>
          </cell>
        </row>
        <row r="397">
          <cell r="B397">
            <v>606</v>
          </cell>
        </row>
        <row r="398">
          <cell r="B398">
            <v>3</v>
          </cell>
        </row>
        <row r="399">
          <cell r="B399">
            <v>2</v>
          </cell>
        </row>
        <row r="400">
          <cell r="B400">
            <v>42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2910</v>
          </cell>
        </row>
        <row r="3">
          <cell r="B3" t="str">
            <v>Вяземский ЕДДС</v>
          </cell>
          <cell r="C3">
            <v>175</v>
          </cell>
        </row>
        <row r="4">
          <cell r="B4" t="str">
            <v>Гагаринский ЕДДС</v>
          </cell>
          <cell r="C4">
            <v>87</v>
          </cell>
        </row>
        <row r="5">
          <cell r="B5" t="str">
            <v>Глинковский ЕДДС</v>
          </cell>
          <cell r="C5">
            <v>28</v>
          </cell>
        </row>
        <row r="6">
          <cell r="B6" t="str">
            <v>Демидовский ЕДДС</v>
          </cell>
          <cell r="C6">
            <v>150</v>
          </cell>
        </row>
        <row r="7">
          <cell r="B7" t="str">
            <v>Дорогобужский ЕДДС</v>
          </cell>
          <cell r="C7">
            <v>292</v>
          </cell>
        </row>
        <row r="8">
          <cell r="B8" t="str">
            <v>Духовщинский ЕДДС</v>
          </cell>
          <cell r="C8">
            <v>41</v>
          </cell>
        </row>
        <row r="9">
          <cell r="B9" t="str">
            <v>ЕДДС</v>
          </cell>
          <cell r="C9">
            <v>52</v>
          </cell>
        </row>
        <row r="10">
          <cell r="B10" t="str">
            <v>Ельнинский ЕДДС</v>
          </cell>
          <cell r="C10">
            <v>797</v>
          </cell>
        </row>
        <row r="11">
          <cell r="B11" t="str">
            <v>Ершичский ЕДДС</v>
          </cell>
          <cell r="C11">
            <v>101</v>
          </cell>
        </row>
        <row r="12">
          <cell r="B12" t="str">
            <v>Кардымовский ЕДДС</v>
          </cell>
          <cell r="C12">
            <v>145</v>
          </cell>
        </row>
        <row r="13">
          <cell r="B13" t="str">
            <v>Краснинский ЕДДС</v>
          </cell>
          <cell r="C13">
            <v>310</v>
          </cell>
        </row>
        <row r="14">
          <cell r="B14" t="str">
            <v>Монастырщинский ЕДДС</v>
          </cell>
          <cell r="C14">
            <v>127</v>
          </cell>
        </row>
        <row r="15">
          <cell r="B15" t="str">
            <v>Новодугинский ЕДДС</v>
          </cell>
          <cell r="C15">
            <v>86</v>
          </cell>
        </row>
        <row r="16">
          <cell r="B16" t="str">
            <v>Починковский ЕДДС</v>
          </cell>
          <cell r="C16">
            <v>70</v>
          </cell>
        </row>
        <row r="17">
          <cell r="B17" t="str">
            <v>Рославльский ЕДДС</v>
          </cell>
          <cell r="C17">
            <v>92</v>
          </cell>
        </row>
        <row r="18">
          <cell r="B18" t="str">
            <v>Руднянский ЕДДС</v>
          </cell>
          <cell r="C18">
            <v>82</v>
          </cell>
        </row>
        <row r="19">
          <cell r="B19" t="str">
            <v>Сафоновский ЕДДС</v>
          </cell>
          <cell r="C19">
            <v>49</v>
          </cell>
        </row>
        <row r="20">
          <cell r="B20" t="str">
            <v>Смоленский район ЕДДС</v>
          </cell>
          <cell r="C20">
            <v>50</v>
          </cell>
        </row>
        <row r="21">
          <cell r="B21" t="str">
            <v>Сычевский ЕДДС</v>
          </cell>
          <cell r="C21">
            <v>105</v>
          </cell>
        </row>
        <row r="22">
          <cell r="B22" t="str">
            <v>Темкинский ЕДДС</v>
          </cell>
          <cell r="C22">
            <v>133</v>
          </cell>
        </row>
        <row r="23">
          <cell r="B23" t="str">
            <v>Угранский ЕДДС</v>
          </cell>
          <cell r="C23">
            <v>656</v>
          </cell>
        </row>
        <row r="24">
          <cell r="B24" t="str">
            <v>Х.-Жирковский ЕДДС</v>
          </cell>
          <cell r="C24">
            <v>241</v>
          </cell>
        </row>
        <row r="25">
          <cell r="B25" t="str">
            <v>Хиславичский ЕДДС</v>
          </cell>
          <cell r="C25">
            <v>2884</v>
          </cell>
        </row>
        <row r="26">
          <cell r="B26" t="str">
            <v>Шумячский ЕДДС</v>
          </cell>
          <cell r="C26">
            <v>3347</v>
          </cell>
        </row>
        <row r="27">
          <cell r="B27" t="str">
            <v>Ярцевский ЕДДС</v>
          </cell>
          <cell r="C27">
            <v>117</v>
          </cell>
        </row>
        <row r="28">
          <cell r="B28">
            <v>2910</v>
          </cell>
          <cell r="C28">
            <v>7670</v>
          </cell>
        </row>
        <row r="29">
          <cell r="B29">
            <v>175</v>
          </cell>
          <cell r="C29">
            <v>13952</v>
          </cell>
        </row>
        <row r="30">
          <cell r="B30">
            <v>87</v>
          </cell>
          <cell r="C30">
            <v>20254</v>
          </cell>
        </row>
        <row r="31">
          <cell r="B31">
            <v>28</v>
          </cell>
          <cell r="C31">
            <v>11012</v>
          </cell>
        </row>
        <row r="32">
          <cell r="B32">
            <v>150</v>
          </cell>
          <cell r="C32">
            <v>27378</v>
          </cell>
        </row>
        <row r="33">
          <cell r="B33">
            <v>292</v>
          </cell>
          <cell r="C33">
            <v>13489</v>
          </cell>
        </row>
        <row r="34">
          <cell r="B34">
            <v>41</v>
          </cell>
          <cell r="C34">
            <v>24325</v>
          </cell>
        </row>
        <row r="35">
          <cell r="B35">
            <v>52</v>
          </cell>
          <cell r="C35">
            <v>12649</v>
          </cell>
        </row>
        <row r="36">
          <cell r="B36">
            <v>797</v>
          </cell>
          <cell r="C36">
            <v>20991</v>
          </cell>
        </row>
        <row r="37">
          <cell r="B37">
            <v>101</v>
          </cell>
          <cell r="C37">
            <v>13222</v>
          </cell>
        </row>
        <row r="38">
          <cell r="B38">
            <v>145</v>
          </cell>
          <cell r="C38">
            <v>31814</v>
          </cell>
        </row>
        <row r="39">
          <cell r="B39">
            <v>310</v>
          </cell>
          <cell r="C39">
            <v>28536</v>
          </cell>
        </row>
        <row r="40">
          <cell r="B40">
            <v>127</v>
          </cell>
          <cell r="C40">
            <v>13736</v>
          </cell>
        </row>
        <row r="41">
          <cell r="B41">
            <v>86</v>
          </cell>
          <cell r="C41">
            <v>23292</v>
          </cell>
        </row>
        <row r="42">
          <cell r="B42">
            <v>70</v>
          </cell>
          <cell r="C42">
            <v>16865</v>
          </cell>
        </row>
        <row r="43">
          <cell r="B43">
            <v>92</v>
          </cell>
          <cell r="C43">
            <v>47862</v>
          </cell>
        </row>
        <row r="44">
          <cell r="B44">
            <v>82</v>
          </cell>
          <cell r="C44">
            <v>3415</v>
          </cell>
        </row>
        <row r="45">
          <cell r="B45">
            <v>49</v>
          </cell>
          <cell r="C45">
            <v>5186</v>
          </cell>
        </row>
        <row r="46">
          <cell r="B46">
            <v>50</v>
          </cell>
          <cell r="C46">
            <v>8715</v>
          </cell>
        </row>
        <row r="47">
          <cell r="B47">
            <v>105</v>
          </cell>
          <cell r="C47">
            <v>5186</v>
          </cell>
        </row>
        <row r="48">
          <cell r="B48">
            <v>133</v>
          </cell>
          <cell r="C48">
            <v>8715</v>
          </cell>
        </row>
        <row r="49">
          <cell r="B49">
            <v>656</v>
          </cell>
        </row>
        <row r="50">
          <cell r="B50">
            <v>241</v>
          </cell>
        </row>
        <row r="51">
          <cell r="B51">
            <v>2884</v>
          </cell>
        </row>
        <row r="52">
          <cell r="B52">
            <v>3347</v>
          </cell>
        </row>
        <row r="53">
          <cell r="B53">
            <v>117</v>
          </cell>
        </row>
        <row r="54">
          <cell r="B54">
            <v>75</v>
          </cell>
        </row>
        <row r="55">
          <cell r="B55">
            <v>420</v>
          </cell>
        </row>
        <row r="56">
          <cell r="B56">
            <v>167</v>
          </cell>
        </row>
        <row r="57">
          <cell r="B57">
            <v>706</v>
          </cell>
        </row>
        <row r="58">
          <cell r="B58">
            <v>179</v>
          </cell>
        </row>
        <row r="59">
          <cell r="B59">
            <v>10</v>
          </cell>
        </row>
        <row r="60">
          <cell r="B60">
            <v>100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ДДС-01</v>
          </cell>
        </row>
        <row r="5">
          <cell r="B5" t="str">
            <v>Велижский ЕДДС</v>
          </cell>
        </row>
        <row r="6">
          <cell r="B6" t="str">
            <v>CОДЧ</v>
          </cell>
        </row>
        <row r="7">
          <cell r="B7" t="str">
            <v>Service 03 Смоленск</v>
          </cell>
        </row>
        <row r="8">
          <cell r="B8" t="str">
            <v>Вяземский ДДС-01</v>
          </cell>
        </row>
        <row r="9">
          <cell r="B9" t="str">
            <v>Вяземский ЕДДС</v>
          </cell>
        </row>
        <row r="10">
          <cell r="B10" t="str">
            <v>ДДС-04</v>
          </cell>
        </row>
        <row r="11">
          <cell r="B11" t="str">
            <v>CОДЧ</v>
          </cell>
        </row>
        <row r="12">
          <cell r="B12" t="str">
            <v>Service 03 Смоленск</v>
          </cell>
        </row>
        <row r="13">
          <cell r="B13" t="str">
            <v>Гагаринский ДДС-01</v>
          </cell>
        </row>
        <row r="14">
          <cell r="B14" t="str">
            <v>Гагаринский ЕДДС</v>
          </cell>
        </row>
        <row r="15">
          <cell r="B15" t="str">
            <v>ДДС-04</v>
          </cell>
        </row>
        <row r="16">
          <cell r="B16" t="str">
            <v>CОДЧ</v>
          </cell>
        </row>
        <row r="17">
          <cell r="B17" t="str">
            <v>Service 03 Смоленск</v>
          </cell>
        </row>
        <row r="18">
          <cell r="B18" t="str">
            <v>Глинковский ЕДДС</v>
          </cell>
        </row>
        <row r="19">
          <cell r="B19" t="str">
            <v>CОДЧ</v>
          </cell>
        </row>
        <row r="20">
          <cell r="B20" t="str">
            <v>ДДС-03 Десногорск</v>
          </cell>
        </row>
        <row r="21">
          <cell r="B21" t="str">
            <v>Десногорск ЕДДС</v>
          </cell>
        </row>
        <row r="22">
          <cell r="B22" t="str">
            <v>CОДЧ</v>
          </cell>
        </row>
        <row r="23">
          <cell r="B23" t="str">
            <v>Service 03 Смоленск</v>
          </cell>
        </row>
        <row r="24">
          <cell r="B24" t="str">
            <v>Service 03 Смоленск</v>
          </cell>
        </row>
        <row r="25">
          <cell r="B25" t="str">
            <v>ДДС-01</v>
          </cell>
        </row>
        <row r="26">
          <cell r="B26" t="str">
            <v>ДДС-03</v>
          </cell>
        </row>
        <row r="27">
          <cell r="B27" t="str">
            <v>ДДС-04</v>
          </cell>
        </row>
        <row r="28">
          <cell r="B28" t="str">
            <v>ЕДДС</v>
          </cell>
        </row>
        <row r="29">
          <cell r="B29" t="str">
            <v>ЦОВ Тверь</v>
          </cell>
        </row>
        <row r="30">
          <cell r="B30" t="str">
            <v>ЦУКС</v>
          </cell>
        </row>
        <row r="31">
          <cell r="B31" t="str">
            <v>CОДЧ</v>
          </cell>
        </row>
        <row r="32">
          <cell r="B32" t="str">
            <v>Service 03 Смоленск</v>
          </cell>
        </row>
        <row r="33">
          <cell r="B33" t="str">
            <v>ДДС-04</v>
          </cell>
        </row>
        <row r="34">
          <cell r="B34" t="str">
            <v>Демидовский ДДС-01</v>
          </cell>
        </row>
        <row r="35">
          <cell r="B35" t="str">
            <v>Демидовский ЕДДС</v>
          </cell>
        </row>
        <row r="36">
          <cell r="B36" t="str">
            <v>CОДЧ</v>
          </cell>
        </row>
        <row r="37">
          <cell r="B37" t="str">
            <v>Service 03 Смоленск</v>
          </cell>
        </row>
        <row r="38">
          <cell r="B38" t="str">
            <v>ДДС-04</v>
          </cell>
        </row>
        <row r="39">
          <cell r="B39" t="str">
            <v>Дорогобужский ДДС-01</v>
          </cell>
        </row>
        <row r="40">
          <cell r="B40" t="str">
            <v>Дорогобужский ЕДДС</v>
          </cell>
        </row>
        <row r="41">
          <cell r="B41" t="str">
            <v>CОДЧ</v>
          </cell>
        </row>
        <row r="42">
          <cell r="B42" t="str">
            <v>Service 03 Смоленск</v>
          </cell>
        </row>
        <row r="43">
          <cell r="B43" t="str">
            <v>ДДС-04</v>
          </cell>
        </row>
        <row r="44">
          <cell r="B44" t="str">
            <v>Духовщинский ЕДДС</v>
          </cell>
        </row>
        <row r="45">
          <cell r="B45" t="str">
            <v>ЦУКС</v>
          </cell>
        </row>
        <row r="46">
          <cell r="B46" t="str">
            <v>CОДЧ</v>
          </cell>
        </row>
        <row r="47">
          <cell r="B47" t="str">
            <v>Service 03 Смоленск</v>
          </cell>
        </row>
        <row r="48">
          <cell r="B48" t="str">
            <v>Ельнинский ЕДДС</v>
          </cell>
        </row>
        <row r="49">
          <cell r="B49" t="str">
            <v>CОДЧ</v>
          </cell>
        </row>
        <row r="50">
          <cell r="B50" t="str">
            <v>Service 03 Смоленск</v>
          </cell>
        </row>
        <row r="51">
          <cell r="B51" t="str">
            <v>ДДС-04</v>
          </cell>
        </row>
        <row r="52">
          <cell r="B52" t="str">
            <v>Ершичский ЕДДС</v>
          </cell>
        </row>
        <row r="53">
          <cell r="B53" t="str">
            <v>CОДЧ</v>
          </cell>
        </row>
        <row r="54">
          <cell r="B54" t="str">
            <v>Service 03 Смоленск</v>
          </cell>
        </row>
        <row r="55">
          <cell r="B55" t="str">
            <v>Кардымовский ЕДДС</v>
          </cell>
        </row>
        <row r="56">
          <cell r="B56" t="str">
            <v>CОДЧ</v>
          </cell>
        </row>
        <row r="57">
          <cell r="B57" t="str">
            <v>Service 03 Смоленск</v>
          </cell>
        </row>
        <row r="58">
          <cell r="B58" t="str">
            <v>ДДС-04</v>
          </cell>
        </row>
        <row r="59">
          <cell r="B59" t="str">
            <v>Краснинский ЕДДС</v>
          </cell>
        </row>
        <row r="60">
          <cell r="B60" t="str">
            <v>CОДЧ</v>
          </cell>
        </row>
        <row r="61">
          <cell r="B61" t="str">
            <v>Service 03 Смоленск</v>
          </cell>
        </row>
        <row r="62">
          <cell r="B62" t="str">
            <v>Монастырщинский ЕДДС</v>
          </cell>
        </row>
        <row r="63">
          <cell r="B63" t="str">
            <v>CОДЧ</v>
          </cell>
        </row>
        <row r="64">
          <cell r="B64" t="str">
            <v>Service 03 Смоленск</v>
          </cell>
        </row>
        <row r="65">
          <cell r="B65" t="str">
            <v>Новодугинский ЕДДС</v>
          </cell>
        </row>
        <row r="66">
          <cell r="B66" t="str">
            <v>CОДЧ</v>
          </cell>
        </row>
        <row r="67">
          <cell r="B67" t="str">
            <v>Service 03 Смоленск</v>
          </cell>
        </row>
        <row r="68">
          <cell r="B68" t="str">
            <v>ДДС-04</v>
          </cell>
        </row>
        <row r="69">
          <cell r="B69" t="str">
            <v>Починковский ДДС-01</v>
          </cell>
        </row>
        <row r="70">
          <cell r="B70" t="str">
            <v>Починковский ЕДДС</v>
          </cell>
        </row>
        <row r="71">
          <cell r="B71" t="str">
            <v>CОДЧ</v>
          </cell>
        </row>
        <row r="72">
          <cell r="B72" t="str">
            <v>Service 03 Смоленск</v>
          </cell>
        </row>
        <row r="73">
          <cell r="B73" t="str">
            <v>ДДС-04</v>
          </cell>
        </row>
        <row r="74">
          <cell r="B74" t="str">
            <v>Рославльский ДДС-01</v>
          </cell>
        </row>
        <row r="75">
          <cell r="B75" t="str">
            <v>Рославльский ЕДДС</v>
          </cell>
        </row>
        <row r="76">
          <cell r="B76" t="str">
            <v>CОДЧ</v>
          </cell>
        </row>
        <row r="77">
          <cell r="B77" t="str">
            <v>Service 03 Смоленск</v>
          </cell>
        </row>
        <row r="78">
          <cell r="B78" t="str">
            <v>ДДС-04</v>
          </cell>
        </row>
        <row r="79">
          <cell r="B79" t="str">
            <v>Руднянский ЕДДС</v>
          </cell>
        </row>
        <row r="80">
          <cell r="B80" t="str">
            <v>ЦОВ ТЕСТ Мос обл</v>
          </cell>
        </row>
        <row r="81">
          <cell r="B81" t="str">
            <v>CОДЧ</v>
          </cell>
        </row>
        <row r="82">
          <cell r="B82" t="str">
            <v>Service 03 Смоленск</v>
          </cell>
        </row>
        <row r="83">
          <cell r="B83" t="str">
            <v>ДДС-04</v>
          </cell>
        </row>
        <row r="84">
          <cell r="B84" t="str">
            <v>Сафоновский ДДС-01</v>
          </cell>
        </row>
        <row r="85">
          <cell r="B85" t="str">
            <v>Сафоновский ЕДДС</v>
          </cell>
        </row>
        <row r="86">
          <cell r="B86" t="str">
            <v>ЦУКС</v>
          </cell>
        </row>
        <row r="87">
          <cell r="B87" t="str">
            <v>CОДЧ</v>
          </cell>
        </row>
        <row r="88">
          <cell r="B88" t="str">
            <v>Service 03 Смоленск</v>
          </cell>
        </row>
        <row r="89">
          <cell r="B89" t="str">
            <v>Антитеррор</v>
          </cell>
        </row>
        <row r="90">
          <cell r="B90" t="str">
            <v>ДДС-01</v>
          </cell>
        </row>
        <row r="91">
          <cell r="B91" t="str">
            <v>ДДС-04</v>
          </cell>
        </row>
        <row r="92">
          <cell r="B92" t="str">
            <v>ЕДДС</v>
          </cell>
        </row>
        <row r="93">
          <cell r="B93" t="str">
            <v>CОДЧ</v>
          </cell>
        </row>
        <row r="94">
          <cell r="B94" t="str">
            <v>Service 03 Смоленск</v>
          </cell>
        </row>
        <row r="95">
          <cell r="B95" t="str">
            <v>ДДС-01</v>
          </cell>
        </row>
        <row r="96">
          <cell r="B96" t="str">
            <v>ДДС-04</v>
          </cell>
        </row>
        <row r="97">
          <cell r="B97" t="str">
            <v>Смоленский район ЕДДС</v>
          </cell>
        </row>
        <row r="98">
          <cell r="B98" t="str">
            <v>CОДЧ</v>
          </cell>
        </row>
        <row r="99">
          <cell r="B99" t="str">
            <v>Service 03 Смоленск</v>
          </cell>
        </row>
        <row r="100">
          <cell r="B100" t="str">
            <v>Сычевский ЕДДС</v>
          </cell>
        </row>
        <row r="101">
          <cell r="B101" t="str">
            <v>CОДЧ</v>
          </cell>
        </row>
        <row r="102">
          <cell r="B102" t="str">
            <v>Service 03 Смоленск</v>
          </cell>
        </row>
        <row r="103">
          <cell r="B103" t="str">
            <v>Темкинский ЕДДС</v>
          </cell>
        </row>
        <row r="104">
          <cell r="B104" t="str">
            <v>CОДЧ</v>
          </cell>
        </row>
        <row r="105">
          <cell r="B105" t="str">
            <v>Service 03 Смоленск</v>
          </cell>
        </row>
        <row r="106">
          <cell r="B106" t="str">
            <v>Угранский ДДС-01</v>
          </cell>
        </row>
        <row r="107">
          <cell r="B107" t="str">
            <v>Угранский ЕДДС</v>
          </cell>
        </row>
        <row r="108">
          <cell r="B108" t="str">
            <v>CОДЧ</v>
          </cell>
        </row>
        <row r="109">
          <cell r="B109" t="str">
            <v>Service 03 Смоленск</v>
          </cell>
        </row>
        <row r="110">
          <cell r="B110" t="str">
            <v>Хиславичский ЕДДС</v>
          </cell>
        </row>
        <row r="111">
          <cell r="B111" t="str">
            <v>ЦУКС</v>
          </cell>
        </row>
        <row r="112">
          <cell r="B112" t="str">
            <v>CОДЧ</v>
          </cell>
        </row>
        <row r="113">
          <cell r="B113" t="str">
            <v>Service 03 Смоленск</v>
          </cell>
        </row>
        <row r="114">
          <cell r="B114" t="str">
            <v>Х.-Жирковский ЕДДС</v>
          </cell>
        </row>
        <row r="115">
          <cell r="B115" t="str">
            <v>CОДЧ</v>
          </cell>
        </row>
        <row r="116">
          <cell r="B116" t="str">
            <v>Service 03 Смоленск</v>
          </cell>
        </row>
        <row r="117">
          <cell r="B117" t="str">
            <v>ДДС-04</v>
          </cell>
        </row>
        <row r="118">
          <cell r="B118" t="str">
            <v>Шумячский ЕДДС</v>
          </cell>
        </row>
        <row r="119">
          <cell r="B119" t="str">
            <v>CОДЧ</v>
          </cell>
        </row>
        <row r="120">
          <cell r="B120" t="str">
            <v>Service 03 Смоленск</v>
          </cell>
        </row>
        <row r="121">
          <cell r="B121" t="str">
            <v>ДДС-04</v>
          </cell>
        </row>
        <row r="122">
          <cell r="B122" t="str">
            <v>Ярцевский ДДС-01</v>
          </cell>
        </row>
        <row r="123">
          <cell r="B123" t="str">
            <v>Ярцевский ЕДДС</v>
          </cell>
        </row>
        <row r="125">
          <cell r="B125">
            <v>130</v>
          </cell>
        </row>
        <row r="126">
          <cell r="B126">
            <v>130</v>
          </cell>
        </row>
        <row r="127">
          <cell r="B127">
            <v>130</v>
          </cell>
        </row>
        <row r="128">
          <cell r="B128">
            <v>1457</v>
          </cell>
        </row>
        <row r="129">
          <cell r="B129">
            <v>1457</v>
          </cell>
        </row>
        <row r="130">
          <cell r="B130">
            <v>1457</v>
          </cell>
        </row>
        <row r="131">
          <cell r="B131">
            <v>1457</v>
          </cell>
        </row>
        <row r="132">
          <cell r="B132">
            <v>1457</v>
          </cell>
        </row>
        <row r="133">
          <cell r="B133">
            <v>901</v>
          </cell>
        </row>
        <row r="134">
          <cell r="B134">
            <v>901</v>
          </cell>
        </row>
        <row r="135">
          <cell r="B135">
            <v>901</v>
          </cell>
        </row>
        <row r="136">
          <cell r="B136">
            <v>901</v>
          </cell>
        </row>
        <row r="137">
          <cell r="B137">
            <v>901</v>
          </cell>
        </row>
        <row r="138">
          <cell r="B138">
            <v>35</v>
          </cell>
        </row>
        <row r="139">
          <cell r="B139">
            <v>35</v>
          </cell>
        </row>
        <row r="140">
          <cell r="B140">
            <v>35</v>
          </cell>
        </row>
        <row r="141">
          <cell r="B141">
            <v>233</v>
          </cell>
        </row>
        <row r="142">
          <cell r="B142">
            <v>233</v>
          </cell>
        </row>
        <row r="143">
          <cell r="B143">
            <v>233</v>
          </cell>
        </row>
        <row r="144">
          <cell r="B144">
            <v>7050</v>
          </cell>
        </row>
        <row r="145">
          <cell r="B145">
            <v>7050</v>
          </cell>
        </row>
        <row r="146">
          <cell r="B146">
            <v>7050</v>
          </cell>
        </row>
        <row r="147">
          <cell r="B147">
            <v>7050</v>
          </cell>
        </row>
        <row r="148">
          <cell r="B148">
            <v>7050</v>
          </cell>
        </row>
        <row r="149">
          <cell r="B149">
            <v>7050</v>
          </cell>
        </row>
        <row r="150">
          <cell r="B150">
            <v>7050</v>
          </cell>
        </row>
        <row r="151">
          <cell r="B151">
            <v>7050</v>
          </cell>
        </row>
        <row r="152">
          <cell r="B152">
            <v>7050</v>
          </cell>
        </row>
        <row r="153">
          <cell r="B153">
            <v>261</v>
          </cell>
        </row>
        <row r="154">
          <cell r="B154">
            <v>261</v>
          </cell>
        </row>
        <row r="155">
          <cell r="B155">
            <v>261</v>
          </cell>
        </row>
        <row r="156">
          <cell r="B156">
            <v>261</v>
          </cell>
        </row>
        <row r="157">
          <cell r="B157">
            <v>261</v>
          </cell>
        </row>
        <row r="158">
          <cell r="B158">
            <v>314</v>
          </cell>
        </row>
        <row r="159">
          <cell r="B159">
            <v>314</v>
          </cell>
        </row>
        <row r="160">
          <cell r="B160">
            <v>314</v>
          </cell>
        </row>
        <row r="161">
          <cell r="B161">
            <v>314</v>
          </cell>
        </row>
        <row r="162">
          <cell r="B162">
            <v>314</v>
          </cell>
        </row>
        <row r="163">
          <cell r="B163">
            <v>219</v>
          </cell>
        </row>
        <row r="164">
          <cell r="B164">
            <v>219</v>
          </cell>
        </row>
        <row r="165">
          <cell r="B165">
            <v>219</v>
          </cell>
        </row>
        <row r="166">
          <cell r="B166">
            <v>219</v>
          </cell>
        </row>
        <row r="167">
          <cell r="B167">
            <v>219</v>
          </cell>
        </row>
        <row r="168">
          <cell r="B168">
            <v>146</v>
          </cell>
        </row>
        <row r="169">
          <cell r="B169">
            <v>146</v>
          </cell>
        </row>
        <row r="170">
          <cell r="B170">
            <v>146</v>
          </cell>
        </row>
        <row r="171">
          <cell r="B171">
            <v>62</v>
          </cell>
        </row>
        <row r="172">
          <cell r="B172">
            <v>62</v>
          </cell>
        </row>
        <row r="173">
          <cell r="B173">
            <v>62</v>
          </cell>
        </row>
        <row r="174">
          <cell r="B174">
            <v>62</v>
          </cell>
        </row>
        <row r="175">
          <cell r="B175">
            <v>159</v>
          </cell>
        </row>
        <row r="176">
          <cell r="B176">
            <v>159</v>
          </cell>
        </row>
        <row r="177">
          <cell r="B177">
            <v>159</v>
          </cell>
        </row>
        <row r="178">
          <cell r="B178">
            <v>160</v>
          </cell>
        </row>
        <row r="179">
          <cell r="B179">
            <v>160</v>
          </cell>
        </row>
        <row r="180">
          <cell r="B180">
            <v>160</v>
          </cell>
        </row>
        <row r="181">
          <cell r="B181">
            <v>160</v>
          </cell>
        </row>
        <row r="182">
          <cell r="B182">
            <v>78</v>
          </cell>
        </row>
        <row r="183">
          <cell r="B183">
            <v>78</v>
          </cell>
        </row>
        <row r="184">
          <cell r="B184">
            <v>78</v>
          </cell>
        </row>
        <row r="185">
          <cell r="B185">
            <v>180</v>
          </cell>
        </row>
        <row r="186">
          <cell r="B186">
            <v>180</v>
          </cell>
        </row>
        <row r="187">
          <cell r="B187">
            <v>180</v>
          </cell>
        </row>
        <row r="188">
          <cell r="B188">
            <v>416</v>
          </cell>
        </row>
        <row r="189">
          <cell r="B189">
            <v>416</v>
          </cell>
        </row>
        <row r="190">
          <cell r="B190">
            <v>416</v>
          </cell>
        </row>
        <row r="191">
          <cell r="B191">
            <v>416</v>
          </cell>
        </row>
        <row r="192">
          <cell r="B192">
            <v>416</v>
          </cell>
        </row>
        <row r="193">
          <cell r="B193">
            <v>1288</v>
          </cell>
        </row>
        <row r="194">
          <cell r="B194">
            <v>1288</v>
          </cell>
        </row>
        <row r="195">
          <cell r="B195">
            <v>1288</v>
          </cell>
        </row>
        <row r="196">
          <cell r="B196">
            <v>1288</v>
          </cell>
        </row>
        <row r="197">
          <cell r="B197">
            <v>1288</v>
          </cell>
        </row>
        <row r="198">
          <cell r="B198">
            <v>364</v>
          </cell>
        </row>
        <row r="199">
          <cell r="B199">
            <v>364</v>
          </cell>
        </row>
        <row r="200">
          <cell r="B200">
            <v>364</v>
          </cell>
        </row>
        <row r="201">
          <cell r="B201">
            <v>364</v>
          </cell>
        </row>
        <row r="202">
          <cell r="B202">
            <v>364</v>
          </cell>
        </row>
        <row r="203">
          <cell r="B203">
            <v>944</v>
          </cell>
        </row>
        <row r="204">
          <cell r="B204">
            <v>944</v>
          </cell>
        </row>
        <row r="205">
          <cell r="B205">
            <v>944</v>
          </cell>
        </row>
        <row r="206">
          <cell r="B206">
            <v>944</v>
          </cell>
        </row>
        <row r="207">
          <cell r="B207">
            <v>944</v>
          </cell>
        </row>
        <row r="208">
          <cell r="B208">
            <v>944</v>
          </cell>
        </row>
        <row r="209">
          <cell r="B209">
            <v>608</v>
          </cell>
        </row>
        <row r="210">
          <cell r="B210">
            <v>608</v>
          </cell>
        </row>
        <row r="211">
          <cell r="B211">
            <v>608</v>
          </cell>
        </row>
        <row r="212">
          <cell r="B212">
            <v>608</v>
          </cell>
        </row>
        <row r="213">
          <cell r="B213">
            <v>608</v>
          </cell>
        </row>
        <row r="214">
          <cell r="B214">
            <v>608</v>
          </cell>
        </row>
        <row r="215">
          <cell r="B215">
            <v>1100</v>
          </cell>
        </row>
        <row r="216">
          <cell r="B216">
            <v>1100</v>
          </cell>
        </row>
        <row r="217">
          <cell r="B217">
            <v>1100</v>
          </cell>
        </row>
        <row r="218">
          <cell r="B218">
            <v>1100</v>
          </cell>
        </row>
        <row r="219">
          <cell r="B219">
            <v>1100</v>
          </cell>
        </row>
        <row r="220">
          <cell r="B220">
            <v>151</v>
          </cell>
        </row>
        <row r="221">
          <cell r="B221">
            <v>151</v>
          </cell>
        </row>
        <row r="222">
          <cell r="B222">
            <v>151</v>
          </cell>
        </row>
        <row r="223">
          <cell r="B223">
            <v>111</v>
          </cell>
        </row>
        <row r="224">
          <cell r="B224">
            <v>111</v>
          </cell>
        </row>
        <row r="225">
          <cell r="B225">
            <v>111</v>
          </cell>
        </row>
        <row r="226">
          <cell r="B226">
            <v>175</v>
          </cell>
        </row>
        <row r="227">
          <cell r="B227">
            <v>175</v>
          </cell>
        </row>
        <row r="228">
          <cell r="B228">
            <v>175</v>
          </cell>
        </row>
        <row r="229">
          <cell r="B229">
            <v>175</v>
          </cell>
        </row>
        <row r="230">
          <cell r="B230">
            <v>109</v>
          </cell>
        </row>
        <row r="231">
          <cell r="B231">
            <v>109</v>
          </cell>
        </row>
        <row r="232">
          <cell r="B232">
            <v>109</v>
          </cell>
        </row>
        <row r="233">
          <cell r="B233">
            <v>109</v>
          </cell>
        </row>
        <row r="234">
          <cell r="B234">
            <v>167</v>
          </cell>
        </row>
        <row r="235">
          <cell r="B235">
            <v>167</v>
          </cell>
        </row>
        <row r="236">
          <cell r="B236">
            <v>167</v>
          </cell>
        </row>
        <row r="237">
          <cell r="B237">
            <v>134</v>
          </cell>
        </row>
        <row r="238">
          <cell r="B238">
            <v>134</v>
          </cell>
        </row>
        <row r="239">
          <cell r="B239">
            <v>134</v>
          </cell>
        </row>
        <row r="240">
          <cell r="B240">
            <v>134</v>
          </cell>
        </row>
        <row r="241">
          <cell r="B241">
            <v>1127</v>
          </cell>
        </row>
        <row r="242">
          <cell r="B242">
            <v>1127</v>
          </cell>
        </row>
        <row r="243">
          <cell r="B243">
            <v>1127</v>
          </cell>
        </row>
        <row r="244">
          <cell r="B244">
            <v>1127</v>
          </cell>
        </row>
        <row r="245">
          <cell r="B245">
            <v>1127</v>
          </cell>
        </row>
        <row r="246">
          <cell r="B246">
            <v>18</v>
          </cell>
        </row>
        <row r="247">
          <cell r="B247">
            <v>103</v>
          </cell>
        </row>
        <row r="248">
          <cell r="B248">
            <v>2</v>
          </cell>
        </row>
        <row r="249">
          <cell r="B249">
            <v>7</v>
          </cell>
        </row>
        <row r="250">
          <cell r="B250">
            <v>550</v>
          </cell>
        </row>
        <row r="251">
          <cell r="B251">
            <v>821</v>
          </cell>
        </row>
        <row r="252">
          <cell r="B252">
            <v>16</v>
          </cell>
        </row>
        <row r="253">
          <cell r="B253">
            <v>66</v>
          </cell>
        </row>
        <row r="254">
          <cell r="B254">
            <v>4</v>
          </cell>
        </row>
        <row r="255">
          <cell r="B255">
            <v>306</v>
          </cell>
        </row>
        <row r="256">
          <cell r="B256">
            <v>490</v>
          </cell>
        </row>
        <row r="257">
          <cell r="B257">
            <v>5</v>
          </cell>
        </row>
        <row r="258">
          <cell r="B258">
            <v>85</v>
          </cell>
        </row>
        <row r="259">
          <cell r="B259">
            <v>15</v>
          </cell>
        </row>
        <row r="260">
          <cell r="B260">
            <v>5</v>
          </cell>
        </row>
        <row r="261">
          <cell r="B261">
            <v>26</v>
          </cell>
        </row>
        <row r="262">
          <cell r="B262">
            <v>4</v>
          </cell>
        </row>
        <row r="263">
          <cell r="B263">
            <v>79</v>
          </cell>
        </row>
        <row r="264">
          <cell r="B264">
            <v>146</v>
          </cell>
        </row>
        <row r="265">
          <cell r="B265">
            <v>8</v>
          </cell>
        </row>
        <row r="266">
          <cell r="B266">
            <v>3070</v>
          </cell>
        </row>
        <row r="267">
          <cell r="B267">
            <v>1</v>
          </cell>
        </row>
        <row r="268">
          <cell r="B268">
            <v>3478</v>
          </cell>
        </row>
        <row r="269">
          <cell r="B269">
            <v>65</v>
          </cell>
        </row>
        <row r="270">
          <cell r="B270">
            <v>1</v>
          </cell>
        </row>
        <row r="271">
          <cell r="B271">
            <v>53</v>
          </cell>
        </row>
        <row r="272">
          <cell r="B272">
            <v>380</v>
          </cell>
        </row>
        <row r="273">
          <cell r="B273">
            <v>1</v>
          </cell>
        </row>
        <row r="274">
          <cell r="B274">
            <v>1</v>
          </cell>
        </row>
        <row r="275">
          <cell r="B275">
            <v>44</v>
          </cell>
        </row>
        <row r="276">
          <cell r="B276">
            <v>203</v>
          </cell>
        </row>
        <row r="277">
          <cell r="B277">
            <v>1</v>
          </cell>
        </row>
        <row r="278">
          <cell r="B278">
            <v>1</v>
          </cell>
        </row>
        <row r="279">
          <cell r="B279">
            <v>12</v>
          </cell>
        </row>
        <row r="280">
          <cell r="B280">
            <v>76</v>
          </cell>
        </row>
        <row r="281">
          <cell r="B281">
            <v>196</v>
          </cell>
        </row>
        <row r="282">
          <cell r="B282">
            <v>3</v>
          </cell>
        </row>
        <row r="283">
          <cell r="B283">
            <v>6</v>
          </cell>
        </row>
        <row r="284">
          <cell r="B284">
            <v>33</v>
          </cell>
        </row>
        <row r="285">
          <cell r="B285">
            <v>44</v>
          </cell>
        </row>
        <row r="286">
          <cell r="B286">
            <v>160</v>
          </cell>
        </row>
        <row r="287">
          <cell r="B287">
            <v>1</v>
          </cell>
        </row>
        <row r="288">
          <cell r="B288">
            <v>13</v>
          </cell>
        </row>
        <row r="289">
          <cell r="B289">
            <v>1</v>
          </cell>
        </row>
        <row r="290">
          <cell r="B290">
            <v>28</v>
          </cell>
        </row>
        <row r="291">
          <cell r="B291">
            <v>99</v>
          </cell>
        </row>
        <row r="292">
          <cell r="B292">
            <v>19</v>
          </cell>
        </row>
        <row r="293">
          <cell r="B293">
            <v>11</v>
          </cell>
        </row>
        <row r="294">
          <cell r="B294">
            <v>47</v>
          </cell>
        </row>
        <row r="295">
          <cell r="B295">
            <v>1</v>
          </cell>
        </row>
        <row r="296">
          <cell r="B296">
            <v>3</v>
          </cell>
        </row>
        <row r="297">
          <cell r="B297">
            <v>49</v>
          </cell>
        </row>
        <row r="298">
          <cell r="B298">
            <v>94</v>
          </cell>
        </row>
        <row r="299">
          <cell r="B299">
            <v>16</v>
          </cell>
        </row>
        <row r="300">
          <cell r="B300">
            <v>46</v>
          </cell>
        </row>
        <row r="301">
          <cell r="B301">
            <v>94</v>
          </cell>
        </row>
        <row r="302">
          <cell r="B302">
            <v>3</v>
          </cell>
        </row>
        <row r="303">
          <cell r="B303">
            <v>17</v>
          </cell>
        </row>
        <row r="304">
          <cell r="B304">
            <v>20</v>
          </cell>
        </row>
        <row r="305">
          <cell r="B305">
            <v>52</v>
          </cell>
        </row>
        <row r="306">
          <cell r="B306">
            <v>6</v>
          </cell>
        </row>
        <row r="307">
          <cell r="B307">
            <v>46</v>
          </cell>
        </row>
        <row r="308">
          <cell r="B308">
            <v>128</v>
          </cell>
        </row>
        <row r="309">
          <cell r="B309">
            <v>6</v>
          </cell>
        </row>
        <row r="310">
          <cell r="B310">
            <v>100</v>
          </cell>
        </row>
        <row r="311">
          <cell r="B311">
            <v>286</v>
          </cell>
        </row>
        <row r="312">
          <cell r="B312">
            <v>3</v>
          </cell>
        </row>
        <row r="313">
          <cell r="B313">
            <v>2</v>
          </cell>
        </row>
        <row r="314">
          <cell r="B314">
            <v>25</v>
          </cell>
        </row>
        <row r="315">
          <cell r="B315">
            <v>465</v>
          </cell>
        </row>
        <row r="316">
          <cell r="B316">
            <v>755</v>
          </cell>
        </row>
        <row r="317">
          <cell r="B317">
            <v>10</v>
          </cell>
        </row>
        <row r="318">
          <cell r="B318">
            <v>4</v>
          </cell>
        </row>
        <row r="319">
          <cell r="B319">
            <v>54</v>
          </cell>
        </row>
        <row r="320">
          <cell r="B320">
            <v>49</v>
          </cell>
        </row>
        <row r="321">
          <cell r="B321">
            <v>288</v>
          </cell>
        </row>
        <row r="322">
          <cell r="B322">
            <v>3</v>
          </cell>
        </row>
        <row r="323">
          <cell r="B323">
            <v>21</v>
          </cell>
        </row>
        <row r="324">
          <cell r="B324">
            <v>3</v>
          </cell>
        </row>
        <row r="325">
          <cell r="B325">
            <v>248</v>
          </cell>
        </row>
        <row r="326">
          <cell r="B326">
            <v>451</v>
          </cell>
        </row>
        <row r="327">
          <cell r="B327">
            <v>15</v>
          </cell>
        </row>
        <row r="328">
          <cell r="B328">
            <v>2</v>
          </cell>
        </row>
        <row r="329">
          <cell r="B329">
            <v>227</v>
          </cell>
        </row>
        <row r="330">
          <cell r="B330">
            <v>1</v>
          </cell>
        </row>
        <row r="331">
          <cell r="B331">
            <v>202</v>
          </cell>
        </row>
        <row r="332">
          <cell r="B332">
            <v>345</v>
          </cell>
        </row>
        <row r="333">
          <cell r="B333">
            <v>1</v>
          </cell>
        </row>
        <row r="334">
          <cell r="B334">
            <v>3</v>
          </cell>
        </row>
        <row r="335">
          <cell r="B335">
            <v>7</v>
          </cell>
        </row>
        <row r="336">
          <cell r="B336">
            <v>50</v>
          </cell>
        </row>
        <row r="337">
          <cell r="B337">
            <v>363</v>
          </cell>
        </row>
        <row r="338">
          <cell r="B338">
            <v>658</v>
          </cell>
        </row>
        <row r="339">
          <cell r="B339">
            <v>5</v>
          </cell>
        </row>
        <row r="340">
          <cell r="B340">
            <v>12</v>
          </cell>
        </row>
        <row r="341">
          <cell r="B341">
            <v>62</v>
          </cell>
        </row>
        <row r="342">
          <cell r="B342">
            <v>44</v>
          </cell>
        </row>
        <row r="343">
          <cell r="B343">
            <v>97</v>
          </cell>
        </row>
        <row r="344">
          <cell r="B344">
            <v>10</v>
          </cell>
        </row>
        <row r="345">
          <cell r="B345">
            <v>33</v>
          </cell>
        </row>
        <row r="346">
          <cell r="B346">
            <v>57</v>
          </cell>
        </row>
        <row r="347">
          <cell r="B347">
            <v>21</v>
          </cell>
        </row>
        <row r="348">
          <cell r="B348">
            <v>33</v>
          </cell>
        </row>
        <row r="349">
          <cell r="B349">
            <v>108</v>
          </cell>
        </row>
        <row r="350">
          <cell r="B350">
            <v>1</v>
          </cell>
        </row>
        <row r="351">
          <cell r="B351">
            <v>33</v>
          </cell>
        </row>
        <row r="352">
          <cell r="B352">
            <v>22</v>
          </cell>
        </row>
        <row r="353">
          <cell r="B353">
            <v>72</v>
          </cell>
        </row>
        <row r="354">
          <cell r="B354">
            <v>14</v>
          </cell>
        </row>
        <row r="355">
          <cell r="B355">
            <v>1</v>
          </cell>
        </row>
        <row r="356">
          <cell r="B356">
            <v>33</v>
          </cell>
        </row>
        <row r="357">
          <cell r="B357">
            <v>132</v>
          </cell>
        </row>
        <row r="358">
          <cell r="B358">
            <v>2</v>
          </cell>
        </row>
        <row r="359">
          <cell r="B359">
            <v>37</v>
          </cell>
        </row>
        <row r="360">
          <cell r="B360">
            <v>89</v>
          </cell>
        </row>
        <row r="361">
          <cell r="B361">
            <v>2</v>
          </cell>
        </row>
        <row r="362">
          <cell r="B362">
            <v>6</v>
          </cell>
        </row>
        <row r="363">
          <cell r="B363">
            <v>335</v>
          </cell>
        </row>
        <row r="364">
          <cell r="B364">
            <v>692</v>
          </cell>
        </row>
        <row r="365">
          <cell r="B365">
            <v>14</v>
          </cell>
        </row>
        <row r="366">
          <cell r="B366">
            <v>1</v>
          </cell>
        </row>
        <row r="367">
          <cell r="B367">
            <v>85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8</v>
          </cell>
        </row>
        <row r="3">
          <cell r="C3">
            <v>9</v>
          </cell>
        </row>
        <row r="4">
          <cell r="C4">
            <v>125</v>
          </cell>
        </row>
        <row r="5">
          <cell r="C5">
            <v>88</v>
          </cell>
        </row>
        <row r="6">
          <cell r="C6">
            <v>177</v>
          </cell>
        </row>
        <row r="7">
          <cell r="C7">
            <v>1409</v>
          </cell>
        </row>
        <row r="8">
          <cell r="C8">
            <v>37</v>
          </cell>
        </row>
        <row r="9">
          <cell r="C9">
            <v>83</v>
          </cell>
        </row>
        <row r="10">
          <cell r="C10">
            <v>574</v>
          </cell>
        </row>
        <row r="11">
          <cell r="C11">
            <v>1</v>
          </cell>
        </row>
        <row r="12">
          <cell r="C12">
            <v>3</v>
          </cell>
        </row>
        <row r="13">
          <cell r="C13">
            <v>21</v>
          </cell>
        </row>
        <row r="14">
          <cell r="C14">
            <v>9</v>
          </cell>
        </row>
        <row r="15">
          <cell r="C15">
            <v>13</v>
          </cell>
        </row>
        <row r="16">
          <cell r="C16">
            <v>195</v>
          </cell>
        </row>
        <row r="17">
          <cell r="C17">
            <v>19</v>
          </cell>
        </row>
        <row r="18">
          <cell r="C18">
            <v>16</v>
          </cell>
        </row>
        <row r="19">
          <cell r="C19">
            <v>260</v>
          </cell>
        </row>
        <row r="20">
          <cell r="C20">
            <v>24</v>
          </cell>
        </row>
        <row r="21">
          <cell r="C21">
            <v>42</v>
          </cell>
        </row>
        <row r="22">
          <cell r="C22">
            <v>294</v>
          </cell>
        </row>
        <row r="23">
          <cell r="C23">
            <v>12</v>
          </cell>
        </row>
        <row r="24">
          <cell r="C24">
            <v>20</v>
          </cell>
        </row>
        <row r="25">
          <cell r="C25">
            <v>208</v>
          </cell>
        </row>
        <row r="26">
          <cell r="C26">
            <v>10</v>
          </cell>
        </row>
        <row r="27">
          <cell r="C27">
            <v>50</v>
          </cell>
        </row>
        <row r="28">
          <cell r="C28">
            <v>172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38</v>
          </cell>
        </row>
        <row r="32">
          <cell r="C32">
            <v>8</v>
          </cell>
        </row>
        <row r="33">
          <cell r="C33">
            <v>14</v>
          </cell>
        </row>
        <row r="34">
          <cell r="C34">
            <v>77</v>
          </cell>
        </row>
        <row r="35">
          <cell r="C35">
            <v>3</v>
          </cell>
        </row>
        <row r="36">
          <cell r="C36">
            <v>33</v>
          </cell>
        </row>
        <row r="37">
          <cell r="C37">
            <v>167</v>
          </cell>
        </row>
        <row r="38">
          <cell r="C38">
            <v>4</v>
          </cell>
        </row>
        <row r="39">
          <cell r="C39">
            <v>11</v>
          </cell>
        </row>
        <row r="40">
          <cell r="C40">
            <v>81</v>
          </cell>
        </row>
        <row r="41">
          <cell r="C41">
            <v>12</v>
          </cell>
        </row>
        <row r="42">
          <cell r="C42">
            <v>18</v>
          </cell>
        </row>
        <row r="43">
          <cell r="C43">
            <v>184</v>
          </cell>
        </row>
        <row r="44">
          <cell r="C44">
            <v>38</v>
          </cell>
        </row>
        <row r="45">
          <cell r="C45">
            <v>59</v>
          </cell>
        </row>
        <row r="46">
          <cell r="C46">
            <v>450</v>
          </cell>
        </row>
        <row r="47">
          <cell r="C47">
            <v>51</v>
          </cell>
        </row>
        <row r="48">
          <cell r="C48">
            <v>92</v>
          </cell>
        </row>
        <row r="49">
          <cell r="C49">
            <v>1162</v>
          </cell>
        </row>
        <row r="50">
          <cell r="C50">
            <v>19</v>
          </cell>
        </row>
        <row r="51">
          <cell r="C51">
            <v>42</v>
          </cell>
        </row>
        <row r="52">
          <cell r="C52">
            <v>384</v>
          </cell>
        </row>
        <row r="53">
          <cell r="C53">
            <v>42</v>
          </cell>
        </row>
        <row r="54">
          <cell r="C54">
            <v>143</v>
          </cell>
        </row>
        <row r="55">
          <cell r="C55">
            <v>768</v>
          </cell>
        </row>
        <row r="56">
          <cell r="C56">
            <v>4132</v>
          </cell>
        </row>
        <row r="57">
          <cell r="C57">
            <v>802</v>
          </cell>
        </row>
        <row r="58">
          <cell r="C58">
            <v>21617</v>
          </cell>
        </row>
        <row r="59">
          <cell r="C59">
            <v>39</v>
          </cell>
        </row>
        <row r="60">
          <cell r="C60">
            <v>74</v>
          </cell>
        </row>
        <row r="61">
          <cell r="C61">
            <v>982</v>
          </cell>
        </row>
        <row r="62">
          <cell r="C62">
            <v>13</v>
          </cell>
        </row>
        <row r="63">
          <cell r="C63">
            <v>31</v>
          </cell>
        </row>
        <row r="64">
          <cell r="C64">
            <v>174</v>
          </cell>
        </row>
        <row r="65">
          <cell r="C65">
            <v>0</v>
          </cell>
        </row>
        <row r="66">
          <cell r="C66">
            <v>32</v>
          </cell>
        </row>
        <row r="67">
          <cell r="C67">
            <v>110</v>
          </cell>
        </row>
        <row r="68">
          <cell r="C68">
            <v>8</v>
          </cell>
        </row>
        <row r="69">
          <cell r="C69">
            <v>38</v>
          </cell>
        </row>
        <row r="70">
          <cell r="C70">
            <v>170</v>
          </cell>
        </row>
        <row r="71">
          <cell r="C71">
            <v>10</v>
          </cell>
        </row>
        <row r="72">
          <cell r="C72">
            <v>7</v>
          </cell>
        </row>
        <row r="73">
          <cell r="C73">
            <v>150</v>
          </cell>
        </row>
        <row r="74">
          <cell r="C74">
            <v>5</v>
          </cell>
        </row>
        <row r="75">
          <cell r="C75">
            <v>17</v>
          </cell>
        </row>
        <row r="76">
          <cell r="C76">
            <v>102</v>
          </cell>
        </row>
        <row r="77">
          <cell r="C77">
            <v>7</v>
          </cell>
        </row>
        <row r="78">
          <cell r="C78">
            <v>8</v>
          </cell>
        </row>
        <row r="79">
          <cell r="C79">
            <v>129</v>
          </cell>
        </row>
        <row r="80">
          <cell r="C80">
            <v>82</v>
          </cell>
        </row>
        <row r="81">
          <cell r="C81">
            <v>121</v>
          </cell>
        </row>
        <row r="82">
          <cell r="C82">
            <v>1038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11</v>
          </cell>
        </row>
        <row r="3">
          <cell r="A3" t="str">
            <v>Вяземский</v>
          </cell>
          <cell r="B3">
            <v>294</v>
          </cell>
        </row>
        <row r="4">
          <cell r="A4" t="str">
            <v>Гагаринский</v>
          </cell>
          <cell r="B4">
            <v>236</v>
          </cell>
        </row>
        <row r="5">
          <cell r="A5" t="str">
            <v>Глинковский</v>
          </cell>
          <cell r="B5">
            <v>6</v>
          </cell>
        </row>
        <row r="6">
          <cell r="A6" t="str">
            <v>город Десногорск</v>
          </cell>
          <cell r="B6">
            <v>28</v>
          </cell>
        </row>
        <row r="7">
          <cell r="A7" t="str">
            <v>город Смоленск</v>
          </cell>
          <cell r="B7">
            <v>724</v>
          </cell>
        </row>
        <row r="8">
          <cell r="A8" t="str">
            <v>Демидовский</v>
          </cell>
          <cell r="B8">
            <v>27</v>
          </cell>
        </row>
        <row r="9">
          <cell r="A9" t="str">
            <v>Дорогобужский</v>
          </cell>
          <cell r="B9">
            <v>41</v>
          </cell>
        </row>
        <row r="10">
          <cell r="A10" t="str">
            <v>Духовщинский</v>
          </cell>
          <cell r="B10">
            <v>40</v>
          </cell>
        </row>
        <row r="11">
          <cell r="A11" t="str">
            <v>Ельнинский</v>
          </cell>
          <cell r="B11">
            <v>56</v>
          </cell>
        </row>
        <row r="12">
          <cell r="A12" t="str">
            <v>Ершичский</v>
          </cell>
          <cell r="B12">
            <v>3</v>
          </cell>
        </row>
        <row r="13">
          <cell r="A13" t="str">
            <v>Кардымовский</v>
          </cell>
          <cell r="B13">
            <v>40</v>
          </cell>
        </row>
        <row r="14">
          <cell r="A14" t="str">
            <v>Краснинский</v>
          </cell>
          <cell r="B14">
            <v>42</v>
          </cell>
        </row>
        <row r="15">
          <cell r="A15" t="str">
            <v>Монастырщинский</v>
          </cell>
          <cell r="B15">
            <v>13</v>
          </cell>
        </row>
        <row r="16">
          <cell r="A16" t="str">
            <v>Новодугинский</v>
          </cell>
          <cell r="B16">
            <v>39</v>
          </cell>
        </row>
        <row r="17">
          <cell r="A17" t="str">
            <v>Починковский</v>
          </cell>
          <cell r="B17">
            <v>90</v>
          </cell>
        </row>
        <row r="18">
          <cell r="A18" t="str">
            <v>Рославльский</v>
          </cell>
          <cell r="B18">
            <v>199</v>
          </cell>
        </row>
        <row r="19">
          <cell r="A19" t="str">
            <v>Руднянский</v>
          </cell>
          <cell r="B19">
            <v>46</v>
          </cell>
        </row>
        <row r="20">
          <cell r="A20" t="str">
            <v>Сафоновский</v>
          </cell>
          <cell r="B20">
            <v>171</v>
          </cell>
        </row>
        <row r="21">
          <cell r="A21" t="str">
            <v>Смоленск</v>
          </cell>
          <cell r="B21">
            <v>50</v>
          </cell>
        </row>
        <row r="22">
          <cell r="A22" t="str">
            <v>Смоленский</v>
          </cell>
          <cell r="B22">
            <v>210</v>
          </cell>
        </row>
        <row r="23">
          <cell r="A23" t="str">
            <v>Сычевский</v>
          </cell>
          <cell r="B23">
            <v>39</v>
          </cell>
        </row>
        <row r="24">
          <cell r="A24" t="str">
            <v>Темкинский</v>
          </cell>
          <cell r="B24">
            <v>39</v>
          </cell>
        </row>
        <row r="25">
          <cell r="A25" t="str">
            <v>Угранский</v>
          </cell>
          <cell r="B25">
            <v>40</v>
          </cell>
        </row>
        <row r="26">
          <cell r="A26" t="str">
            <v>Хиславичский</v>
          </cell>
          <cell r="B26">
            <v>12</v>
          </cell>
        </row>
        <row r="27">
          <cell r="A27" t="str">
            <v>Холм-Жирковский</v>
          </cell>
          <cell r="B27">
            <v>14</v>
          </cell>
        </row>
        <row r="28">
          <cell r="A28" t="str">
            <v>Шумячский</v>
          </cell>
          <cell r="B28">
            <v>15</v>
          </cell>
        </row>
        <row r="29">
          <cell r="A29" t="str">
            <v>Ярцевский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27</v>
          </cell>
        </row>
        <row r="3">
          <cell r="C3">
            <v>40</v>
          </cell>
        </row>
        <row r="4">
          <cell r="C4">
            <v>227</v>
          </cell>
        </row>
        <row r="5">
          <cell r="C5">
            <v>100</v>
          </cell>
        </row>
        <row r="6">
          <cell r="C6">
            <v>225</v>
          </cell>
        </row>
        <row r="7">
          <cell r="C7">
            <v>1676</v>
          </cell>
        </row>
        <row r="8">
          <cell r="C8">
            <v>70</v>
          </cell>
        </row>
        <row r="9">
          <cell r="C9">
            <v>228</v>
          </cell>
        </row>
        <row r="10">
          <cell r="C10">
            <v>989</v>
          </cell>
        </row>
        <row r="11">
          <cell r="C11">
            <v>1</v>
          </cell>
        </row>
        <row r="12">
          <cell r="C12">
            <v>16</v>
          </cell>
        </row>
        <row r="13">
          <cell r="C13">
            <v>51</v>
          </cell>
        </row>
        <row r="14">
          <cell r="C14">
            <v>17</v>
          </cell>
        </row>
        <row r="15">
          <cell r="C15">
            <v>79</v>
          </cell>
        </row>
        <row r="16">
          <cell r="C16">
            <v>395</v>
          </cell>
        </row>
        <row r="17">
          <cell r="C17">
            <v>35</v>
          </cell>
        </row>
        <row r="18">
          <cell r="C18">
            <v>55</v>
          </cell>
        </row>
        <row r="19">
          <cell r="C19">
            <v>348</v>
          </cell>
        </row>
        <row r="20">
          <cell r="C20">
            <v>19</v>
          </cell>
        </row>
        <row r="21">
          <cell r="C21">
            <v>125</v>
          </cell>
        </row>
        <row r="22">
          <cell r="C22">
            <v>419</v>
          </cell>
        </row>
        <row r="23">
          <cell r="C23">
            <v>13</v>
          </cell>
        </row>
        <row r="24">
          <cell r="C24">
            <v>67</v>
          </cell>
        </row>
        <row r="25">
          <cell r="C25">
            <v>296</v>
          </cell>
        </row>
        <row r="26">
          <cell r="C26">
            <v>13</v>
          </cell>
        </row>
        <row r="27">
          <cell r="C27">
            <v>35</v>
          </cell>
        </row>
        <row r="28">
          <cell r="C28">
            <v>195</v>
          </cell>
        </row>
        <row r="29">
          <cell r="C29">
            <v>2</v>
          </cell>
        </row>
        <row r="30">
          <cell r="C30">
            <v>19</v>
          </cell>
        </row>
        <row r="31">
          <cell r="C31">
            <v>90</v>
          </cell>
        </row>
        <row r="32">
          <cell r="C32">
            <v>9</v>
          </cell>
        </row>
        <row r="33">
          <cell r="C33">
            <v>53</v>
          </cell>
        </row>
        <row r="34">
          <cell r="C34">
            <v>191</v>
          </cell>
        </row>
        <row r="35">
          <cell r="C35">
            <v>17</v>
          </cell>
        </row>
        <row r="36">
          <cell r="C36">
            <v>156</v>
          </cell>
        </row>
        <row r="37">
          <cell r="C37">
            <v>339</v>
          </cell>
        </row>
        <row r="38">
          <cell r="C38">
            <v>10</v>
          </cell>
        </row>
        <row r="39">
          <cell r="C39">
            <v>16</v>
          </cell>
        </row>
        <row r="40">
          <cell r="C40">
            <v>123</v>
          </cell>
        </row>
        <row r="41">
          <cell r="C41">
            <v>11</v>
          </cell>
        </row>
        <row r="42">
          <cell r="C42">
            <v>80</v>
          </cell>
        </row>
        <row r="43">
          <cell r="C43">
            <v>237</v>
          </cell>
        </row>
        <row r="44">
          <cell r="C44">
            <v>36</v>
          </cell>
        </row>
        <row r="45">
          <cell r="C45">
            <v>106</v>
          </cell>
        </row>
        <row r="46">
          <cell r="C46">
            <v>566</v>
          </cell>
        </row>
        <row r="47">
          <cell r="C47">
            <v>98</v>
          </cell>
        </row>
        <row r="48">
          <cell r="C48">
            <v>237</v>
          </cell>
        </row>
        <row r="49">
          <cell r="C49">
            <v>1569</v>
          </cell>
        </row>
        <row r="50">
          <cell r="C50">
            <v>20</v>
          </cell>
        </row>
        <row r="51">
          <cell r="C51">
            <v>70</v>
          </cell>
        </row>
        <row r="52">
          <cell r="C52">
            <v>412</v>
          </cell>
        </row>
        <row r="53">
          <cell r="C53">
            <v>96</v>
          </cell>
        </row>
        <row r="54">
          <cell r="C54">
            <v>464</v>
          </cell>
        </row>
        <row r="55">
          <cell r="C55">
            <v>1303</v>
          </cell>
        </row>
        <row r="56">
          <cell r="C56">
            <v>4077</v>
          </cell>
        </row>
        <row r="57">
          <cell r="C57">
            <v>852</v>
          </cell>
        </row>
        <row r="58">
          <cell r="C58">
            <v>19944</v>
          </cell>
        </row>
        <row r="59">
          <cell r="C59">
            <v>72</v>
          </cell>
        </row>
        <row r="60">
          <cell r="C60">
            <v>303</v>
          </cell>
        </row>
        <row r="61">
          <cell r="C61">
            <v>1507</v>
          </cell>
        </row>
        <row r="62">
          <cell r="C62">
            <v>6</v>
          </cell>
        </row>
        <row r="63">
          <cell r="C63">
            <v>30</v>
          </cell>
        </row>
        <row r="64">
          <cell r="C64">
            <v>143</v>
          </cell>
        </row>
        <row r="65">
          <cell r="C65">
            <v>8</v>
          </cell>
        </row>
        <row r="66">
          <cell r="C66">
            <v>24</v>
          </cell>
        </row>
        <row r="67">
          <cell r="C67">
            <v>106</v>
          </cell>
        </row>
        <row r="68">
          <cell r="C68">
            <v>7</v>
          </cell>
        </row>
        <row r="69">
          <cell r="C69">
            <v>99</v>
          </cell>
        </row>
        <row r="70">
          <cell r="C70">
            <v>240</v>
          </cell>
        </row>
        <row r="71">
          <cell r="C71">
            <v>6</v>
          </cell>
        </row>
        <row r="72">
          <cell r="C72">
            <v>31</v>
          </cell>
        </row>
        <row r="73">
          <cell r="C73">
            <v>205</v>
          </cell>
        </row>
        <row r="74">
          <cell r="C74">
            <v>6</v>
          </cell>
        </row>
        <row r="75">
          <cell r="C75">
            <v>31</v>
          </cell>
        </row>
        <row r="76">
          <cell r="C76">
            <v>145</v>
          </cell>
        </row>
        <row r="77">
          <cell r="C77">
            <v>10</v>
          </cell>
        </row>
        <row r="78">
          <cell r="C78">
            <v>84</v>
          </cell>
        </row>
        <row r="79">
          <cell r="C79">
            <v>215</v>
          </cell>
        </row>
        <row r="80">
          <cell r="C80">
            <v>71</v>
          </cell>
        </row>
        <row r="81">
          <cell r="C81">
            <v>190</v>
          </cell>
        </row>
        <row r="82">
          <cell r="C82">
            <v>1232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459</v>
          </cell>
        </row>
        <row r="3">
          <cell r="B3" t="str">
            <v>Вяземский ЕДДС</v>
          </cell>
          <cell r="C3">
            <v>61</v>
          </cell>
        </row>
        <row r="4">
          <cell r="B4" t="str">
            <v>Гагаринский ЕДДС</v>
          </cell>
          <cell r="C4">
            <v>72</v>
          </cell>
        </row>
        <row r="5">
          <cell r="B5" t="str">
            <v>Глинковский ЕДДС</v>
          </cell>
          <cell r="C5">
            <v>68</v>
          </cell>
        </row>
        <row r="6">
          <cell r="B6" t="str">
            <v>Демидовский ЕДДС</v>
          </cell>
          <cell r="C6">
            <v>110</v>
          </cell>
        </row>
        <row r="7">
          <cell r="B7" t="str">
            <v>Десногорск ЕДДС</v>
          </cell>
          <cell r="C7">
            <v>57</v>
          </cell>
        </row>
        <row r="8">
          <cell r="B8" t="str">
            <v>Дорогобужский ЕДДС</v>
          </cell>
          <cell r="C8">
            <v>5021</v>
          </cell>
        </row>
        <row r="9">
          <cell r="B9" t="str">
            <v>Духовщинский ЕДДС</v>
          </cell>
          <cell r="C9">
            <v>62</v>
          </cell>
        </row>
        <row r="10">
          <cell r="B10" t="str">
            <v>ЕДДС</v>
          </cell>
          <cell r="C10">
            <v>28</v>
          </cell>
        </row>
        <row r="11">
          <cell r="B11" t="str">
            <v>Ельнинский ЕДДС</v>
          </cell>
          <cell r="C11">
            <v>1098</v>
          </cell>
        </row>
        <row r="12">
          <cell r="B12" t="str">
            <v>Ершичский ЕДДС</v>
          </cell>
          <cell r="C12">
            <v>37</v>
          </cell>
        </row>
        <row r="13">
          <cell r="B13" t="str">
            <v>Кардымовский ЕДДС</v>
          </cell>
          <cell r="C13">
            <v>88</v>
          </cell>
        </row>
        <row r="14">
          <cell r="B14" t="str">
            <v>Краснинский ЕДДС</v>
          </cell>
          <cell r="C14">
            <v>157</v>
          </cell>
        </row>
        <row r="15">
          <cell r="B15" t="str">
            <v>Монастырщинский ЕДДС</v>
          </cell>
          <cell r="C15">
            <v>157</v>
          </cell>
        </row>
        <row r="16">
          <cell r="B16" t="str">
            <v>Новодугинский ЕДДС</v>
          </cell>
          <cell r="C16">
            <v>77</v>
          </cell>
        </row>
        <row r="17">
          <cell r="B17" t="str">
            <v>Починковский ЕДДС</v>
          </cell>
          <cell r="C17">
            <v>44</v>
          </cell>
        </row>
        <row r="18">
          <cell r="B18" t="str">
            <v>Рославльский ЕДДС</v>
          </cell>
          <cell r="C18">
            <v>139</v>
          </cell>
        </row>
        <row r="19">
          <cell r="B19" t="str">
            <v>Руднянский ЕДДС</v>
          </cell>
          <cell r="C19">
            <v>85</v>
          </cell>
        </row>
        <row r="20">
          <cell r="B20" t="str">
            <v>Сафоновский ЕДДС</v>
          </cell>
          <cell r="C20">
            <v>137</v>
          </cell>
        </row>
        <row r="21">
          <cell r="B21" t="str">
            <v>Смоленский район ЕДДС</v>
          </cell>
          <cell r="C21">
            <v>37</v>
          </cell>
        </row>
        <row r="22">
          <cell r="B22" t="str">
            <v>Сычевский ЕДДС</v>
          </cell>
          <cell r="C22">
            <v>38</v>
          </cell>
        </row>
        <row r="23">
          <cell r="B23" t="str">
            <v>Темкинский ЕДДС</v>
          </cell>
          <cell r="C23">
            <v>41</v>
          </cell>
        </row>
        <row r="24">
          <cell r="B24" t="str">
            <v>Угранский ЕДДС</v>
          </cell>
          <cell r="C24">
            <v>303</v>
          </cell>
        </row>
        <row r="25">
          <cell r="B25" t="str">
            <v>Х.-Жирковский ЕДДС</v>
          </cell>
          <cell r="C25">
            <v>124</v>
          </cell>
        </row>
        <row r="26">
          <cell r="B26" t="str">
            <v>Хиславичский ЕДДС</v>
          </cell>
          <cell r="C26">
            <v>365</v>
          </cell>
        </row>
        <row r="27">
          <cell r="B27" t="str">
            <v>Шумячский ЕДДС</v>
          </cell>
          <cell r="C27">
            <v>72</v>
          </cell>
        </row>
        <row r="28">
          <cell r="B28" t="str">
            <v>Ярцевский ЕДДС</v>
          </cell>
          <cell r="C28">
            <v>168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ЕДДС</v>
          </cell>
        </row>
        <row r="5">
          <cell r="B5" t="str">
            <v>ДДС-04</v>
          </cell>
        </row>
        <row r="6">
          <cell r="B6" t="str">
            <v>ЦОВ Псков</v>
          </cell>
        </row>
        <row r="7">
          <cell r="B7" t="str">
            <v>CОДЧ</v>
          </cell>
        </row>
        <row r="8">
          <cell r="B8" t="str">
            <v>CОДЧ</v>
          </cell>
        </row>
        <row r="9">
          <cell r="B9" t="str">
            <v>Service 03 Смоленск</v>
          </cell>
        </row>
        <row r="10">
          <cell r="B10" t="str">
            <v>Вяземский ДДС-01</v>
          </cell>
        </row>
        <row r="11">
          <cell r="B11" t="str">
            <v>Вяземский ЕДДС</v>
          </cell>
        </row>
        <row r="12">
          <cell r="B12" t="str">
            <v>Вяземский ЕДДС</v>
          </cell>
        </row>
        <row r="13">
          <cell r="B13" t="str">
            <v>ДДС-04</v>
          </cell>
        </row>
        <row r="14">
          <cell r="B14" t="str">
            <v>ЦУКС</v>
          </cell>
        </row>
        <row r="15">
          <cell r="B15" t="str">
            <v>CОДЧ</v>
          </cell>
        </row>
        <row r="16">
          <cell r="B16" t="str">
            <v>Service 03 Смоленск</v>
          </cell>
        </row>
        <row r="17">
          <cell r="B17" t="str">
            <v>Service 03 Смоленск</v>
          </cell>
        </row>
        <row r="18">
          <cell r="B18" t="str">
            <v>Гагаринский ДДС-01</v>
          </cell>
        </row>
        <row r="19">
          <cell r="B19" t="str">
            <v>Гагаринский ЕДДС</v>
          </cell>
        </row>
        <row r="20">
          <cell r="B20" t="str">
            <v>Гагаринский ЕДДС</v>
          </cell>
        </row>
        <row r="21">
          <cell r="B21" t="str">
            <v>ДДС-04</v>
          </cell>
        </row>
        <row r="22">
          <cell r="B22" t="str">
            <v>CОДЧ</v>
          </cell>
        </row>
        <row r="23">
          <cell r="B23" t="str">
            <v>Service 03 Смоленск</v>
          </cell>
        </row>
        <row r="24">
          <cell r="B24" t="str">
            <v>Глинковский ЕДДС</v>
          </cell>
        </row>
        <row r="25">
          <cell r="B25" t="str">
            <v>CОДЧ</v>
          </cell>
        </row>
        <row r="26">
          <cell r="B26" t="str">
            <v>ДДС-03 Десногорск</v>
          </cell>
        </row>
        <row r="27">
          <cell r="B27" t="str">
            <v>Десногорск ЕДДС</v>
          </cell>
        </row>
        <row r="28">
          <cell r="B28" t="str">
            <v>CОДЧ</v>
          </cell>
        </row>
        <row r="29">
          <cell r="B29" t="str">
            <v>Service 03 Смоленск</v>
          </cell>
        </row>
        <row r="30">
          <cell r="B30" t="str">
            <v>ДДС-01</v>
          </cell>
        </row>
        <row r="31">
          <cell r="B31" t="str">
            <v>ДДС-04</v>
          </cell>
        </row>
        <row r="32">
          <cell r="B32" t="str">
            <v>ЕДДС</v>
          </cell>
        </row>
        <row r="33">
          <cell r="B33" t="str">
            <v>ЦОВ ТЕСТ Мос обл</v>
          </cell>
        </row>
        <row r="34">
          <cell r="B34" t="str">
            <v>ЦУКС</v>
          </cell>
        </row>
        <row r="35">
          <cell r="B35" t="str">
            <v>CОДЧ</v>
          </cell>
        </row>
        <row r="36">
          <cell r="B36" t="str">
            <v>CОДЧ</v>
          </cell>
        </row>
        <row r="37">
          <cell r="B37" t="str">
            <v>Service 03 Смоленск</v>
          </cell>
        </row>
        <row r="38">
          <cell r="B38" t="str">
            <v>Service 03 Смоленск</v>
          </cell>
        </row>
        <row r="39">
          <cell r="B39" t="str">
            <v>ДДС-04</v>
          </cell>
        </row>
        <row r="40">
          <cell r="B40" t="str">
            <v>Демидовский ДДС-01</v>
          </cell>
        </row>
        <row r="41">
          <cell r="B41" t="str">
            <v>Демидовский ЕДДС</v>
          </cell>
        </row>
        <row r="42">
          <cell r="B42" t="str">
            <v>Демидовский ЕДДС</v>
          </cell>
        </row>
        <row r="43">
          <cell r="B43" t="str">
            <v>CОДЧ</v>
          </cell>
        </row>
        <row r="44">
          <cell r="B44" t="str">
            <v>Service 03 Смоленск</v>
          </cell>
        </row>
        <row r="45">
          <cell r="B45" t="str">
            <v>ДДС-04</v>
          </cell>
        </row>
        <row r="46">
          <cell r="B46" t="str">
            <v>Дорогобужский ДДС-01</v>
          </cell>
        </row>
        <row r="47">
          <cell r="B47" t="str">
            <v>Дорогобужский ЕДДС</v>
          </cell>
        </row>
        <row r="48">
          <cell r="B48" t="str">
            <v>CОДЧ</v>
          </cell>
        </row>
        <row r="49">
          <cell r="B49" t="str">
            <v>CОДЧ</v>
          </cell>
        </row>
        <row r="50">
          <cell r="B50" t="str">
            <v>Service 03 Смоленск</v>
          </cell>
        </row>
        <row r="51">
          <cell r="B51" t="str">
            <v>Service 03 Смоленск</v>
          </cell>
        </row>
        <row r="52">
          <cell r="B52" t="str">
            <v>Духовщинский ЕДДС</v>
          </cell>
        </row>
        <row r="53">
          <cell r="B53" t="str">
            <v>Духовщинский ЕДДС</v>
          </cell>
        </row>
        <row r="54">
          <cell r="B54" t="str">
            <v>ЦОВ ТЕСТ Мос обл</v>
          </cell>
        </row>
        <row r="55">
          <cell r="B55" t="str">
            <v>CОДЧ</v>
          </cell>
        </row>
        <row r="56">
          <cell r="B56" t="str">
            <v>Service 03 Смоленск</v>
          </cell>
        </row>
        <row r="57">
          <cell r="B57" t="str">
            <v>ДДС-04</v>
          </cell>
        </row>
        <row r="58">
          <cell r="B58" t="str">
            <v>Ельнинский ЕДДС</v>
          </cell>
        </row>
        <row r="59">
          <cell r="B59" t="str">
            <v>CОДЧ</v>
          </cell>
        </row>
        <row r="60">
          <cell r="B60" t="str">
            <v>Service 03 Смоленск</v>
          </cell>
        </row>
        <row r="61">
          <cell r="B61" t="str">
            <v>Ершичский ЕДДС</v>
          </cell>
        </row>
        <row r="62">
          <cell r="B62" t="str">
            <v>CОДЧ</v>
          </cell>
        </row>
        <row r="63">
          <cell r="B63" t="str">
            <v>CОДЧ</v>
          </cell>
        </row>
        <row r="64">
          <cell r="B64" t="str">
            <v>Service 03 Смоленск</v>
          </cell>
        </row>
        <row r="65">
          <cell r="B65" t="str">
            <v>Service 03 Смоленск</v>
          </cell>
        </row>
        <row r="66">
          <cell r="B66" t="str">
            <v>ДДС-04</v>
          </cell>
        </row>
        <row r="67">
          <cell r="B67" t="str">
            <v>Кардымовский ЕДДС</v>
          </cell>
        </row>
        <row r="68">
          <cell r="B68" t="str">
            <v>Кардымовский ЕДДС</v>
          </cell>
        </row>
        <row r="69">
          <cell r="B69" t="str">
            <v>CОДЧ</v>
          </cell>
        </row>
        <row r="70">
          <cell r="B70" t="str">
            <v>Service 03 Смоленск</v>
          </cell>
        </row>
        <row r="71">
          <cell r="B71" t="str">
            <v>ДДС-04</v>
          </cell>
        </row>
        <row r="72">
          <cell r="B72" t="str">
            <v>Краснинский ДДС-01</v>
          </cell>
        </row>
        <row r="73">
          <cell r="B73" t="str">
            <v>Краснинский ЕДДС</v>
          </cell>
        </row>
        <row r="74">
          <cell r="B74" t="str">
            <v>CОДЧ</v>
          </cell>
        </row>
        <row r="75">
          <cell r="B75" t="str">
            <v>CОДЧ</v>
          </cell>
        </row>
        <row r="76">
          <cell r="B76" t="str">
            <v>Service 03 Смоленск</v>
          </cell>
        </row>
        <row r="77">
          <cell r="B77" t="str">
            <v>Service 03 Смоленск</v>
          </cell>
        </row>
        <row r="78">
          <cell r="B78" t="str">
            <v>Монастырщинский ЕДДС</v>
          </cell>
        </row>
        <row r="79">
          <cell r="B79" t="str">
            <v>Монастырщинский ЕДДС</v>
          </cell>
        </row>
        <row r="80">
          <cell r="B80" t="str">
            <v>CОДЧ</v>
          </cell>
        </row>
        <row r="81">
          <cell r="B81" t="str">
            <v>Service 03 Смоленск</v>
          </cell>
        </row>
        <row r="82">
          <cell r="B82" t="str">
            <v>Новодугинский ЕДДС</v>
          </cell>
        </row>
        <row r="83">
          <cell r="B83" t="str">
            <v>CОДЧ</v>
          </cell>
        </row>
        <row r="84">
          <cell r="B84" t="str">
            <v>Service 03 Смоленск</v>
          </cell>
        </row>
        <row r="85">
          <cell r="B85" t="str">
            <v>Service 03 Смоленск</v>
          </cell>
        </row>
        <row r="86">
          <cell r="B86" t="str">
            <v>ДДС-04</v>
          </cell>
        </row>
        <row r="87">
          <cell r="B87" t="str">
            <v>Починковский ДДС-01</v>
          </cell>
        </row>
        <row r="88">
          <cell r="B88" t="str">
            <v>Починковский ЕДДС</v>
          </cell>
        </row>
        <row r="89">
          <cell r="B89" t="str">
            <v>CОДЧ</v>
          </cell>
        </row>
        <row r="90">
          <cell r="B90" t="str">
            <v>CОДЧ</v>
          </cell>
        </row>
        <row r="91">
          <cell r="B91" t="str">
            <v>Service 03 Смоленск</v>
          </cell>
        </row>
        <row r="92">
          <cell r="B92" t="str">
            <v>Service 03 Смоленск</v>
          </cell>
        </row>
        <row r="93">
          <cell r="B93" t="str">
            <v>ДДС-04</v>
          </cell>
        </row>
        <row r="94">
          <cell r="B94" t="str">
            <v>ДДС-04</v>
          </cell>
        </row>
        <row r="95">
          <cell r="B95" t="str">
            <v>Рославльский ДДС-01</v>
          </cell>
        </row>
        <row r="96">
          <cell r="B96" t="str">
            <v>Рославльский ЕДДС</v>
          </cell>
        </row>
        <row r="97">
          <cell r="B97" t="str">
            <v>Рославльский ЕДДС</v>
          </cell>
        </row>
        <row r="98">
          <cell r="B98" t="str">
            <v>ЦОВ ТЕСТ Мос обл</v>
          </cell>
        </row>
        <row r="99">
          <cell r="B99" t="str">
            <v>CОДЧ</v>
          </cell>
        </row>
        <row r="100">
          <cell r="B100" t="str">
            <v>Service 03 Смоленск</v>
          </cell>
        </row>
        <row r="101">
          <cell r="B101" t="str">
            <v>ДДС-04</v>
          </cell>
        </row>
        <row r="102">
          <cell r="B102" t="str">
            <v>Руднянский ЕДДС</v>
          </cell>
        </row>
        <row r="103">
          <cell r="B103" t="str">
            <v>CОДЧ</v>
          </cell>
        </row>
        <row r="104">
          <cell r="B104" t="str">
            <v>CОДЧ</v>
          </cell>
        </row>
        <row r="105">
          <cell r="B105" t="str">
            <v>Service 03 Смоленск</v>
          </cell>
        </row>
        <row r="106">
          <cell r="B106" t="str">
            <v>Service 03 Смоленск</v>
          </cell>
        </row>
        <row r="107">
          <cell r="B107" t="str">
            <v>ДДС-04</v>
          </cell>
        </row>
        <row r="108">
          <cell r="B108" t="str">
            <v>ДДС-04</v>
          </cell>
        </row>
        <row r="109">
          <cell r="B109" t="str">
            <v>Сафоновский ДДС-01</v>
          </cell>
        </row>
        <row r="110">
          <cell r="B110" t="str">
            <v>Сафоновский ЕДДС</v>
          </cell>
        </row>
        <row r="111">
          <cell r="B111" t="str">
            <v>Сафоновский ЕДДС</v>
          </cell>
        </row>
        <row r="112">
          <cell r="B112" t="str">
            <v>CОДЧ</v>
          </cell>
        </row>
        <row r="113">
          <cell r="B113" t="str">
            <v>Service 03 Смоленск</v>
          </cell>
        </row>
        <row r="114">
          <cell r="B114" t="str">
            <v>Антитеррор</v>
          </cell>
        </row>
        <row r="115">
          <cell r="B115" t="str">
            <v>ДДС-01</v>
          </cell>
        </row>
        <row r="116">
          <cell r="B116" t="str">
            <v>ДДС-04</v>
          </cell>
        </row>
        <row r="117">
          <cell r="B117" t="str">
            <v>Духовщинский ЕДДС</v>
          </cell>
        </row>
        <row r="118">
          <cell r="B118" t="str">
            <v>ЕДДС</v>
          </cell>
        </row>
        <row r="119">
          <cell r="B119" t="str">
            <v>ЦОВ Брянск</v>
          </cell>
        </row>
        <row r="120">
          <cell r="B120" t="str">
            <v>ЦОВ Тверь</v>
          </cell>
        </row>
        <row r="121">
          <cell r="B121" t="str">
            <v>ЦОВ ТЕСТ Мос обл</v>
          </cell>
        </row>
        <row r="122">
          <cell r="B122" t="str">
            <v>CОДЧ</v>
          </cell>
        </row>
        <row r="123">
          <cell r="B123" t="str">
            <v>CОДЧ</v>
          </cell>
        </row>
        <row r="124">
          <cell r="B124" t="str">
            <v>Service 03 Смоленск</v>
          </cell>
        </row>
        <row r="125">
          <cell r="B125" t="str">
            <v>Service 03 Смоленск</v>
          </cell>
        </row>
        <row r="126">
          <cell r="B126" t="str">
            <v>ДДС-01</v>
          </cell>
        </row>
        <row r="127">
          <cell r="B127" t="str">
            <v>ДДС-01</v>
          </cell>
        </row>
        <row r="128">
          <cell r="B128" t="str">
            <v>ДДС-04</v>
          </cell>
        </row>
        <row r="129">
          <cell r="B129" t="str">
            <v>ДДС-04</v>
          </cell>
        </row>
        <row r="130">
          <cell r="B130" t="str">
            <v>ЕДДС</v>
          </cell>
        </row>
        <row r="131">
          <cell r="B131" t="str">
            <v>Смоленский район ЕДДС</v>
          </cell>
        </row>
        <row r="132">
          <cell r="B132" t="str">
            <v>Смоленский район ЕДДС</v>
          </cell>
        </row>
        <row r="133">
          <cell r="B133" t="str">
            <v>CОДЧ</v>
          </cell>
        </row>
        <row r="134">
          <cell r="B134" t="str">
            <v>Service 03 Смоленск</v>
          </cell>
        </row>
        <row r="135">
          <cell r="B135" t="str">
            <v>Сычевский ЕДДС</v>
          </cell>
        </row>
        <row r="136">
          <cell r="B136" t="str">
            <v>CОДЧ</v>
          </cell>
        </row>
        <row r="137">
          <cell r="B137" t="str">
            <v>CОДЧ</v>
          </cell>
        </row>
        <row r="138">
          <cell r="B138" t="str">
            <v>Service 03 Смоленск</v>
          </cell>
        </row>
        <row r="139">
          <cell r="B139" t="str">
            <v>Service 03 Смоленск</v>
          </cell>
        </row>
        <row r="140">
          <cell r="B140" t="str">
            <v>Темкинский ЕДДС</v>
          </cell>
        </row>
        <row r="141">
          <cell r="B141" t="str">
            <v>Темкинский ЕДДС</v>
          </cell>
        </row>
        <row r="142">
          <cell r="B142" t="str">
            <v>CОДЧ</v>
          </cell>
        </row>
        <row r="143">
          <cell r="B143" t="str">
            <v>CОДЧ</v>
          </cell>
        </row>
        <row r="144">
          <cell r="B144" t="str">
            <v>Service 03 Смоленск</v>
          </cell>
        </row>
        <row r="145">
          <cell r="B145" t="str">
            <v>Service 03 Смоленск</v>
          </cell>
        </row>
        <row r="146">
          <cell r="B146" t="str">
            <v>Угранский ЕДДС</v>
          </cell>
        </row>
        <row r="147">
          <cell r="B147" t="str">
            <v>Угранский ЕДДС</v>
          </cell>
        </row>
        <row r="148">
          <cell r="B148" t="str">
            <v>CОДЧ</v>
          </cell>
        </row>
        <row r="149">
          <cell r="B149" t="str">
            <v>CОДЧ</v>
          </cell>
        </row>
        <row r="150">
          <cell r="B150" t="str">
            <v>Service 03 Смоленск</v>
          </cell>
        </row>
        <row r="151">
          <cell r="B151" t="str">
            <v>Service 03 Смоленск</v>
          </cell>
        </row>
        <row r="152">
          <cell r="B152" t="str">
            <v>ДДС-04</v>
          </cell>
        </row>
        <row r="153">
          <cell r="B153" t="str">
            <v>ЕДДС</v>
          </cell>
        </row>
        <row r="154">
          <cell r="B154" t="str">
            <v>Хиславичский ЕДДС</v>
          </cell>
        </row>
        <row r="155">
          <cell r="B155" t="str">
            <v>Хиславичский ЕДДС</v>
          </cell>
        </row>
        <row r="156">
          <cell r="B156" t="str">
            <v>CОДЧ</v>
          </cell>
        </row>
        <row r="157">
          <cell r="B157" t="str">
            <v>Service 03 Смоленск</v>
          </cell>
        </row>
        <row r="158">
          <cell r="B158" t="str">
            <v>ДДС-04</v>
          </cell>
        </row>
        <row r="159">
          <cell r="B159" t="str">
            <v>Х.-Жирковский ЕДДС</v>
          </cell>
        </row>
        <row r="160">
          <cell r="B160" t="str">
            <v>CОДЧ</v>
          </cell>
        </row>
        <row r="161">
          <cell r="B161" t="str">
            <v>Service 03 Смоленск</v>
          </cell>
        </row>
        <row r="162">
          <cell r="B162" t="str">
            <v>Шумячский ДДС-01</v>
          </cell>
        </row>
        <row r="163">
          <cell r="B163" t="str">
            <v>Шумячский ЕДДС</v>
          </cell>
        </row>
        <row r="164">
          <cell r="B164" t="str">
            <v>CОДЧ</v>
          </cell>
        </row>
        <row r="165">
          <cell r="B165" t="str">
            <v>Service 03 Смоленск</v>
          </cell>
        </row>
        <row r="166">
          <cell r="B166" t="str">
            <v>Service 03 Смоленск</v>
          </cell>
        </row>
        <row r="167">
          <cell r="B167" t="str">
            <v>ДДС-04</v>
          </cell>
        </row>
        <row r="168">
          <cell r="B168" t="str">
            <v>Ярцевский ДДС-01</v>
          </cell>
        </row>
        <row r="169">
          <cell r="B169" t="str">
            <v>Ярцевский ЕДДС</v>
          </cell>
        </row>
        <row r="170">
          <cell r="B170">
            <v>105</v>
          </cell>
        </row>
        <row r="171">
          <cell r="B171">
            <v>105</v>
          </cell>
        </row>
        <row r="172">
          <cell r="B172">
            <v>105</v>
          </cell>
        </row>
        <row r="173">
          <cell r="B173">
            <v>105</v>
          </cell>
        </row>
        <row r="174">
          <cell r="B174">
            <v>105</v>
          </cell>
        </row>
        <row r="175">
          <cell r="B175">
            <v>2</v>
          </cell>
        </row>
        <row r="176">
          <cell r="B176">
            <v>1372</v>
          </cell>
        </row>
        <row r="177">
          <cell r="B177">
            <v>1372</v>
          </cell>
        </row>
        <row r="178">
          <cell r="B178">
            <v>1372</v>
          </cell>
        </row>
        <row r="179">
          <cell r="B179">
            <v>2</v>
          </cell>
        </row>
        <row r="180">
          <cell r="B180">
            <v>1372</v>
          </cell>
        </row>
        <row r="181">
          <cell r="B181">
            <v>1372</v>
          </cell>
        </row>
        <row r="182">
          <cell r="B182">
            <v>1372</v>
          </cell>
        </row>
        <row r="183">
          <cell r="B183">
            <v>887</v>
          </cell>
        </row>
        <row r="184">
          <cell r="B184">
            <v>6</v>
          </cell>
        </row>
        <row r="185">
          <cell r="B185">
            <v>887</v>
          </cell>
        </row>
        <row r="186">
          <cell r="B186">
            <v>887</v>
          </cell>
        </row>
        <row r="187">
          <cell r="B187">
            <v>6</v>
          </cell>
        </row>
        <row r="188">
          <cell r="B188">
            <v>887</v>
          </cell>
        </row>
        <row r="189">
          <cell r="B189">
            <v>887</v>
          </cell>
        </row>
        <row r="190">
          <cell r="B190">
            <v>32</v>
          </cell>
        </row>
        <row r="191">
          <cell r="B191">
            <v>32</v>
          </cell>
        </row>
        <row r="192">
          <cell r="B192">
            <v>32</v>
          </cell>
        </row>
        <row r="193">
          <cell r="B193">
            <v>212</v>
          </cell>
        </row>
        <row r="194">
          <cell r="B194">
            <v>212</v>
          </cell>
        </row>
        <row r="195">
          <cell r="B195">
            <v>212</v>
          </cell>
        </row>
        <row r="196">
          <cell r="B196">
            <v>7255</v>
          </cell>
        </row>
        <row r="197">
          <cell r="B197">
            <v>7255</v>
          </cell>
        </row>
        <row r="198">
          <cell r="B198">
            <v>7255</v>
          </cell>
        </row>
        <row r="199">
          <cell r="B199">
            <v>7255</v>
          </cell>
        </row>
        <row r="200">
          <cell r="B200">
            <v>7255</v>
          </cell>
        </row>
        <row r="201">
          <cell r="B201">
            <v>2</v>
          </cell>
        </row>
        <row r="202">
          <cell r="B202">
            <v>7255</v>
          </cell>
        </row>
        <row r="203">
          <cell r="B203">
            <v>53</v>
          </cell>
        </row>
        <row r="204">
          <cell r="B204">
            <v>203</v>
          </cell>
        </row>
        <row r="205">
          <cell r="B205">
            <v>53</v>
          </cell>
        </row>
        <row r="206">
          <cell r="B206">
            <v>203</v>
          </cell>
        </row>
        <row r="207">
          <cell r="B207">
            <v>53</v>
          </cell>
        </row>
        <row r="208">
          <cell r="B208">
            <v>53</v>
          </cell>
        </row>
        <row r="209">
          <cell r="B209">
            <v>53</v>
          </cell>
        </row>
        <row r="210">
          <cell r="B210">
            <v>203</v>
          </cell>
        </row>
        <row r="211">
          <cell r="B211">
            <v>283</v>
          </cell>
        </row>
        <row r="212">
          <cell r="B212">
            <v>283</v>
          </cell>
        </row>
        <row r="213">
          <cell r="B213">
            <v>283</v>
          </cell>
        </row>
        <row r="214">
          <cell r="B214">
            <v>283</v>
          </cell>
        </row>
        <row r="215">
          <cell r="B215">
            <v>283</v>
          </cell>
        </row>
        <row r="216">
          <cell r="B216">
            <v>47</v>
          </cell>
        </row>
        <row r="217">
          <cell r="B217">
            <v>149</v>
          </cell>
        </row>
        <row r="218">
          <cell r="B218">
            <v>47</v>
          </cell>
        </row>
        <row r="219">
          <cell r="B219">
            <v>149</v>
          </cell>
        </row>
        <row r="220">
          <cell r="B220">
            <v>47</v>
          </cell>
        </row>
        <row r="221">
          <cell r="B221">
            <v>149</v>
          </cell>
        </row>
        <row r="222">
          <cell r="B222">
            <v>149</v>
          </cell>
        </row>
        <row r="223">
          <cell r="B223">
            <v>170</v>
          </cell>
        </row>
        <row r="224">
          <cell r="B224">
            <v>170</v>
          </cell>
        </row>
        <row r="225">
          <cell r="B225">
            <v>170</v>
          </cell>
        </row>
        <row r="226">
          <cell r="B226">
            <v>170</v>
          </cell>
        </row>
        <row r="227">
          <cell r="B227">
            <v>74</v>
          </cell>
        </row>
        <row r="228">
          <cell r="B228">
            <v>74</v>
          </cell>
        </row>
        <row r="229">
          <cell r="B229">
            <v>74</v>
          </cell>
        </row>
        <row r="230">
          <cell r="B230">
            <v>39</v>
          </cell>
        </row>
        <row r="231">
          <cell r="B231">
            <v>111</v>
          </cell>
        </row>
        <row r="232">
          <cell r="B232">
            <v>39</v>
          </cell>
        </row>
        <row r="233">
          <cell r="B233">
            <v>111</v>
          </cell>
        </row>
        <row r="234">
          <cell r="B234">
            <v>39</v>
          </cell>
        </row>
        <row r="235">
          <cell r="B235">
            <v>39</v>
          </cell>
        </row>
        <row r="236">
          <cell r="B236">
            <v>111</v>
          </cell>
        </row>
        <row r="237">
          <cell r="B237">
            <v>217</v>
          </cell>
        </row>
        <row r="238">
          <cell r="B238">
            <v>217</v>
          </cell>
        </row>
        <row r="239">
          <cell r="B239">
            <v>217</v>
          </cell>
        </row>
        <row r="240">
          <cell r="B240">
            <v>217</v>
          </cell>
        </row>
        <row r="241">
          <cell r="B241">
            <v>217</v>
          </cell>
        </row>
        <row r="242">
          <cell r="B242">
            <v>29</v>
          </cell>
        </row>
        <row r="243">
          <cell r="B243">
            <v>92</v>
          </cell>
        </row>
        <row r="244">
          <cell r="B244">
            <v>29</v>
          </cell>
        </row>
        <row r="245">
          <cell r="B245">
            <v>92</v>
          </cell>
        </row>
        <row r="246">
          <cell r="B246">
            <v>29</v>
          </cell>
        </row>
        <row r="247">
          <cell r="B247">
            <v>92</v>
          </cell>
        </row>
        <row r="248">
          <cell r="B248">
            <v>172</v>
          </cell>
        </row>
        <row r="249">
          <cell r="B249">
            <v>172</v>
          </cell>
        </row>
        <row r="250">
          <cell r="B250">
            <v>172</v>
          </cell>
        </row>
        <row r="251">
          <cell r="B251">
            <v>395</v>
          </cell>
        </row>
        <row r="252">
          <cell r="B252">
            <v>3</v>
          </cell>
        </row>
        <row r="253">
          <cell r="B253">
            <v>395</v>
          </cell>
        </row>
        <row r="254">
          <cell r="B254">
            <v>395</v>
          </cell>
        </row>
        <row r="255">
          <cell r="B255">
            <v>395</v>
          </cell>
        </row>
        <row r="256">
          <cell r="B256">
            <v>395</v>
          </cell>
        </row>
        <row r="257">
          <cell r="B257">
            <v>278</v>
          </cell>
        </row>
        <row r="258">
          <cell r="B258">
            <v>942</v>
          </cell>
        </row>
        <row r="259">
          <cell r="B259">
            <v>278</v>
          </cell>
        </row>
        <row r="260">
          <cell r="B260">
            <v>942</v>
          </cell>
        </row>
        <row r="261">
          <cell r="B261">
            <v>278</v>
          </cell>
        </row>
        <row r="262">
          <cell r="B262">
            <v>942</v>
          </cell>
        </row>
        <row r="263">
          <cell r="B263">
            <v>942</v>
          </cell>
        </row>
        <row r="264">
          <cell r="B264">
            <v>278</v>
          </cell>
        </row>
        <row r="265">
          <cell r="B265">
            <v>942</v>
          </cell>
        </row>
        <row r="266">
          <cell r="B266">
            <v>942</v>
          </cell>
        </row>
        <row r="267">
          <cell r="B267">
            <v>320</v>
          </cell>
        </row>
        <row r="268">
          <cell r="B268">
            <v>320</v>
          </cell>
        </row>
        <row r="269">
          <cell r="B269">
            <v>320</v>
          </cell>
        </row>
        <row r="270">
          <cell r="B270">
            <v>320</v>
          </cell>
        </row>
        <row r="271">
          <cell r="B271">
            <v>234</v>
          </cell>
        </row>
        <row r="272">
          <cell r="B272">
            <v>732</v>
          </cell>
        </row>
        <row r="273">
          <cell r="B273">
            <v>234</v>
          </cell>
        </row>
        <row r="274">
          <cell r="B274">
            <v>732</v>
          </cell>
        </row>
        <row r="275">
          <cell r="B275">
            <v>234</v>
          </cell>
        </row>
        <row r="276">
          <cell r="B276">
            <v>732</v>
          </cell>
        </row>
        <row r="277">
          <cell r="B277">
            <v>732</v>
          </cell>
        </row>
        <row r="278">
          <cell r="B278">
            <v>234</v>
          </cell>
        </row>
        <row r="279">
          <cell r="B279">
            <v>732</v>
          </cell>
        </row>
        <row r="280">
          <cell r="B280">
            <v>7255</v>
          </cell>
        </row>
        <row r="281">
          <cell r="B281">
            <v>7255</v>
          </cell>
        </row>
        <row r="282">
          <cell r="B282">
            <v>7255</v>
          </cell>
        </row>
        <row r="283">
          <cell r="B283">
            <v>7255</v>
          </cell>
        </row>
        <row r="284">
          <cell r="B284">
            <v>7255</v>
          </cell>
        </row>
        <row r="285">
          <cell r="B285">
            <v>7255</v>
          </cell>
        </row>
        <row r="286">
          <cell r="B286">
            <v>7255</v>
          </cell>
        </row>
        <row r="287">
          <cell r="B287">
            <v>7255</v>
          </cell>
        </row>
        <row r="288">
          <cell r="B288">
            <v>7255</v>
          </cell>
        </row>
        <row r="289">
          <cell r="B289">
            <v>7255</v>
          </cell>
        </row>
        <row r="290">
          <cell r="B290">
            <v>249</v>
          </cell>
        </row>
        <row r="291">
          <cell r="B291">
            <v>824</v>
          </cell>
        </row>
        <row r="292">
          <cell r="B292">
            <v>249</v>
          </cell>
        </row>
        <row r="293">
          <cell r="B293">
            <v>824</v>
          </cell>
        </row>
        <row r="294">
          <cell r="B294">
            <v>249</v>
          </cell>
        </row>
        <row r="295">
          <cell r="B295">
            <v>824</v>
          </cell>
        </row>
        <row r="296">
          <cell r="B296">
            <v>249</v>
          </cell>
        </row>
        <row r="297">
          <cell r="B297">
            <v>824</v>
          </cell>
        </row>
        <row r="298">
          <cell r="B298">
            <v>249</v>
          </cell>
        </row>
        <row r="299">
          <cell r="B299">
            <v>249</v>
          </cell>
        </row>
        <row r="300">
          <cell r="B300">
            <v>824</v>
          </cell>
        </row>
        <row r="301">
          <cell r="B301">
            <v>175</v>
          </cell>
        </row>
        <row r="302">
          <cell r="B302">
            <v>175</v>
          </cell>
        </row>
        <row r="303">
          <cell r="B303">
            <v>175</v>
          </cell>
        </row>
        <row r="304">
          <cell r="B304">
            <v>14</v>
          </cell>
        </row>
        <row r="305">
          <cell r="B305">
            <v>51</v>
          </cell>
        </row>
        <row r="306">
          <cell r="B306">
            <v>14</v>
          </cell>
        </row>
        <row r="307">
          <cell r="B307">
            <v>51</v>
          </cell>
        </row>
        <row r="308">
          <cell r="B308">
            <v>14</v>
          </cell>
        </row>
        <row r="309">
          <cell r="B309">
            <v>51</v>
          </cell>
        </row>
        <row r="310">
          <cell r="B310">
            <v>50</v>
          </cell>
        </row>
        <row r="311">
          <cell r="B311">
            <v>154</v>
          </cell>
        </row>
        <row r="312">
          <cell r="B312">
            <v>50</v>
          </cell>
        </row>
        <row r="313">
          <cell r="B313">
            <v>154</v>
          </cell>
        </row>
        <row r="314">
          <cell r="B314">
            <v>50</v>
          </cell>
        </row>
        <row r="315">
          <cell r="B315">
            <v>154</v>
          </cell>
        </row>
        <row r="316">
          <cell r="B316">
            <v>29</v>
          </cell>
        </row>
        <row r="317">
          <cell r="B317">
            <v>103</v>
          </cell>
        </row>
        <row r="318">
          <cell r="B318">
            <v>29</v>
          </cell>
        </row>
        <row r="319">
          <cell r="B319">
            <v>103</v>
          </cell>
        </row>
        <row r="320">
          <cell r="B320">
            <v>103</v>
          </cell>
        </row>
        <row r="321">
          <cell r="B321">
            <v>29</v>
          </cell>
        </row>
        <row r="322">
          <cell r="B322">
            <v>29</v>
          </cell>
        </row>
        <row r="323">
          <cell r="B323">
            <v>103</v>
          </cell>
        </row>
        <row r="324">
          <cell r="B324">
            <v>172</v>
          </cell>
        </row>
        <row r="325">
          <cell r="B325">
            <v>172</v>
          </cell>
        </row>
        <row r="326">
          <cell r="B326">
            <v>172</v>
          </cell>
        </row>
        <row r="327">
          <cell r="B327">
            <v>172</v>
          </cell>
        </row>
        <row r="328">
          <cell r="B328">
            <v>109</v>
          </cell>
        </row>
        <row r="329">
          <cell r="B329">
            <v>109</v>
          </cell>
        </row>
        <row r="330">
          <cell r="B330">
            <v>109</v>
          </cell>
        </row>
        <row r="331">
          <cell r="B331">
            <v>109</v>
          </cell>
        </row>
        <row r="332">
          <cell r="B332">
            <v>1001</v>
          </cell>
        </row>
        <row r="333">
          <cell r="B333">
            <v>2</v>
          </cell>
        </row>
        <row r="334">
          <cell r="B334">
            <v>1001</v>
          </cell>
        </row>
        <row r="335">
          <cell r="B335">
            <v>1001</v>
          </cell>
        </row>
        <row r="336">
          <cell r="B336">
            <v>1001</v>
          </cell>
        </row>
        <row r="337">
          <cell r="B337">
            <v>1001</v>
          </cell>
        </row>
        <row r="338">
          <cell r="B338">
            <v>18</v>
          </cell>
        </row>
        <row r="339">
          <cell r="B339">
            <v>73</v>
          </cell>
        </row>
        <row r="340">
          <cell r="B340">
            <v>12</v>
          </cell>
        </row>
        <row r="341">
          <cell r="B341">
            <v>1</v>
          </cell>
        </row>
        <row r="342">
          <cell r="B342">
            <v>1</v>
          </cell>
        </row>
        <row r="343">
          <cell r="B343">
            <v>1</v>
          </cell>
        </row>
        <row r="344">
          <cell r="B344">
            <v>477</v>
          </cell>
        </row>
        <row r="345">
          <cell r="B345">
            <v>765</v>
          </cell>
        </row>
        <row r="346">
          <cell r="B346">
            <v>8</v>
          </cell>
        </row>
        <row r="347">
          <cell r="B347">
            <v>1</v>
          </cell>
        </row>
        <row r="348">
          <cell r="B348">
            <v>114</v>
          </cell>
        </row>
        <row r="349">
          <cell r="B349">
            <v>7</v>
          </cell>
        </row>
        <row r="350">
          <cell r="B350">
            <v>1</v>
          </cell>
        </row>
        <row r="351">
          <cell r="B351">
            <v>338</v>
          </cell>
        </row>
        <row r="352">
          <cell r="B352">
            <v>5</v>
          </cell>
        </row>
        <row r="353">
          <cell r="B353">
            <v>480</v>
          </cell>
        </row>
        <row r="354">
          <cell r="B354">
            <v>8</v>
          </cell>
        </row>
        <row r="355">
          <cell r="B355">
            <v>1</v>
          </cell>
        </row>
        <row r="356">
          <cell r="B356">
            <v>58</v>
          </cell>
        </row>
        <row r="357">
          <cell r="B357">
            <v>3</v>
          </cell>
        </row>
        <row r="358">
          <cell r="B358">
            <v>7</v>
          </cell>
        </row>
        <row r="359">
          <cell r="B359">
            <v>21</v>
          </cell>
        </row>
        <row r="360">
          <cell r="B360">
            <v>4</v>
          </cell>
        </row>
        <row r="361">
          <cell r="B361">
            <v>93</v>
          </cell>
        </row>
        <row r="362">
          <cell r="B362">
            <v>107</v>
          </cell>
        </row>
        <row r="363">
          <cell r="B363">
            <v>12</v>
          </cell>
        </row>
        <row r="364">
          <cell r="B364">
            <v>3397</v>
          </cell>
        </row>
        <row r="365">
          <cell r="B365">
            <v>3366</v>
          </cell>
        </row>
        <row r="366">
          <cell r="B366">
            <v>31</v>
          </cell>
        </row>
        <row r="367">
          <cell r="B367">
            <v>40</v>
          </cell>
        </row>
        <row r="368">
          <cell r="B368">
            <v>411</v>
          </cell>
        </row>
        <row r="369">
          <cell r="B369">
            <v>2</v>
          </cell>
        </row>
        <row r="370">
          <cell r="B370">
            <v>2</v>
          </cell>
        </row>
        <row r="371">
          <cell r="B371">
            <v>7</v>
          </cell>
        </row>
        <row r="372">
          <cell r="B372">
            <v>36</v>
          </cell>
        </row>
        <row r="373">
          <cell r="B373">
            <v>38</v>
          </cell>
        </row>
        <row r="374">
          <cell r="B374">
            <v>159</v>
          </cell>
        </row>
        <row r="375">
          <cell r="B375">
            <v>1</v>
          </cell>
        </row>
        <row r="376">
          <cell r="B376">
            <v>1</v>
          </cell>
        </row>
        <row r="377">
          <cell r="B377">
            <v>6</v>
          </cell>
        </row>
        <row r="378">
          <cell r="B378">
            <v>8</v>
          </cell>
        </row>
        <row r="379">
          <cell r="B379">
            <v>98</v>
          </cell>
        </row>
        <row r="380">
          <cell r="B380">
            <v>143</v>
          </cell>
        </row>
        <row r="381">
          <cell r="B381">
            <v>2</v>
          </cell>
        </row>
        <row r="382">
          <cell r="B382">
            <v>2</v>
          </cell>
        </row>
        <row r="383">
          <cell r="B383">
            <v>38</v>
          </cell>
        </row>
        <row r="384">
          <cell r="B384">
            <v>8</v>
          </cell>
        </row>
        <row r="385">
          <cell r="B385">
            <v>30</v>
          </cell>
        </row>
        <row r="386">
          <cell r="B386">
            <v>35</v>
          </cell>
        </row>
        <row r="387">
          <cell r="B387">
            <v>110</v>
          </cell>
        </row>
        <row r="388">
          <cell r="B388">
            <v>4</v>
          </cell>
        </row>
        <row r="389">
          <cell r="B389">
            <v>7</v>
          </cell>
        </row>
        <row r="390">
          <cell r="B390">
            <v>2</v>
          </cell>
        </row>
        <row r="391">
          <cell r="B391">
            <v>35</v>
          </cell>
        </row>
        <row r="392">
          <cell r="B392">
            <v>103</v>
          </cell>
        </row>
        <row r="393">
          <cell r="B393">
            <v>3</v>
          </cell>
        </row>
        <row r="394">
          <cell r="B394">
            <v>29</v>
          </cell>
        </row>
        <row r="395">
          <cell r="B395">
            <v>10</v>
          </cell>
        </row>
        <row r="396">
          <cell r="B396">
            <v>53</v>
          </cell>
        </row>
        <row r="397">
          <cell r="B397">
            <v>11</v>
          </cell>
        </row>
        <row r="398">
          <cell r="B398">
            <v>15</v>
          </cell>
        </row>
        <row r="399">
          <cell r="B399">
            <v>38</v>
          </cell>
        </row>
        <row r="400">
          <cell r="B400">
            <v>20</v>
          </cell>
        </row>
        <row r="401">
          <cell r="B401">
            <v>49</v>
          </cell>
        </row>
        <row r="402">
          <cell r="B402">
            <v>1</v>
          </cell>
        </row>
        <row r="403">
          <cell r="B403">
            <v>3</v>
          </cell>
        </row>
        <row r="404">
          <cell r="B404">
            <v>24</v>
          </cell>
        </row>
        <row r="405">
          <cell r="B405">
            <v>52</v>
          </cell>
        </row>
        <row r="406">
          <cell r="B406">
            <v>121</v>
          </cell>
        </row>
        <row r="407">
          <cell r="B407">
            <v>2</v>
          </cell>
        </row>
        <row r="408">
          <cell r="B408">
            <v>1</v>
          </cell>
        </row>
        <row r="409">
          <cell r="B409">
            <v>41</v>
          </cell>
        </row>
        <row r="410">
          <cell r="B410">
            <v>7</v>
          </cell>
        </row>
        <row r="411">
          <cell r="B411">
            <v>24</v>
          </cell>
        </row>
        <row r="412">
          <cell r="B412">
            <v>19</v>
          </cell>
        </row>
        <row r="413">
          <cell r="B413">
            <v>64</v>
          </cell>
        </row>
        <row r="414">
          <cell r="B414">
            <v>3</v>
          </cell>
        </row>
        <row r="415">
          <cell r="B415">
            <v>4</v>
          </cell>
        </row>
        <row r="416">
          <cell r="B416">
            <v>34</v>
          </cell>
        </row>
        <row r="417">
          <cell r="B417">
            <v>110</v>
          </cell>
        </row>
        <row r="418">
          <cell r="B418">
            <v>28</v>
          </cell>
        </row>
        <row r="419">
          <cell r="B419">
            <v>92</v>
          </cell>
        </row>
        <row r="420">
          <cell r="B420">
            <v>3</v>
          </cell>
        </row>
        <row r="421">
          <cell r="B421">
            <v>231</v>
          </cell>
        </row>
        <row r="422">
          <cell r="B422">
            <v>3</v>
          </cell>
        </row>
        <row r="423">
          <cell r="B423">
            <v>2</v>
          </cell>
        </row>
        <row r="424">
          <cell r="B424">
            <v>67</v>
          </cell>
        </row>
        <row r="425">
          <cell r="B425">
            <v>121</v>
          </cell>
        </row>
        <row r="426">
          <cell r="B426">
            <v>342</v>
          </cell>
        </row>
        <row r="427">
          <cell r="B427">
            <v>140</v>
          </cell>
        </row>
        <row r="428">
          <cell r="B428">
            <v>550</v>
          </cell>
        </row>
        <row r="429">
          <cell r="B429">
            <v>2</v>
          </cell>
        </row>
        <row r="430">
          <cell r="B430">
            <v>2</v>
          </cell>
        </row>
        <row r="431">
          <cell r="B431">
            <v>5</v>
          </cell>
        </row>
        <row r="432">
          <cell r="B432">
            <v>15</v>
          </cell>
        </row>
        <row r="433">
          <cell r="B433">
            <v>41</v>
          </cell>
        </row>
        <row r="434">
          <cell r="B434">
            <v>2</v>
          </cell>
        </row>
        <row r="435">
          <cell r="B435">
            <v>51</v>
          </cell>
        </row>
        <row r="436">
          <cell r="B436">
            <v>238</v>
          </cell>
        </row>
        <row r="437">
          <cell r="B437">
            <v>2</v>
          </cell>
        </row>
        <row r="438">
          <cell r="B438">
            <v>29</v>
          </cell>
        </row>
        <row r="439">
          <cell r="B439">
            <v>67</v>
          </cell>
        </row>
        <row r="440">
          <cell r="B440">
            <v>208</v>
          </cell>
        </row>
        <row r="441">
          <cell r="B441">
            <v>120</v>
          </cell>
        </row>
        <row r="442">
          <cell r="B442">
            <v>383</v>
          </cell>
        </row>
        <row r="443">
          <cell r="B443">
            <v>1</v>
          </cell>
        </row>
        <row r="444">
          <cell r="B444">
            <v>5</v>
          </cell>
        </row>
        <row r="445">
          <cell r="B445">
            <v>6</v>
          </cell>
        </row>
        <row r="446">
          <cell r="B446">
            <v>46</v>
          </cell>
        </row>
        <row r="447">
          <cell r="B447">
            <v>130</v>
          </cell>
        </row>
        <row r="448">
          <cell r="B448">
            <v>3397</v>
          </cell>
        </row>
        <row r="449">
          <cell r="B449">
            <v>3366</v>
          </cell>
        </row>
        <row r="450">
          <cell r="B450">
            <v>1</v>
          </cell>
        </row>
        <row r="451">
          <cell r="B451">
            <v>31</v>
          </cell>
        </row>
        <row r="452">
          <cell r="B452">
            <v>40</v>
          </cell>
        </row>
        <row r="453">
          <cell r="B453">
            <v>1</v>
          </cell>
        </row>
        <row r="454">
          <cell r="B454">
            <v>411</v>
          </cell>
        </row>
        <row r="455">
          <cell r="B455">
            <v>1</v>
          </cell>
        </row>
        <row r="456">
          <cell r="B456">
            <v>1</v>
          </cell>
        </row>
        <row r="457">
          <cell r="B457">
            <v>4</v>
          </cell>
        </row>
        <row r="458">
          <cell r="B458">
            <v>78</v>
          </cell>
        </row>
        <row r="459">
          <cell r="B459">
            <v>248</v>
          </cell>
        </row>
        <row r="460">
          <cell r="B460">
            <v>142</v>
          </cell>
        </row>
        <row r="461">
          <cell r="B461">
            <v>515</v>
          </cell>
        </row>
        <row r="462">
          <cell r="B462">
            <v>1</v>
          </cell>
        </row>
        <row r="463">
          <cell r="B463">
            <v>1</v>
          </cell>
        </row>
        <row r="464">
          <cell r="B464">
            <v>5</v>
          </cell>
        </row>
        <row r="465">
          <cell r="B465">
            <v>3</v>
          </cell>
        </row>
        <row r="466">
          <cell r="B466">
            <v>1</v>
          </cell>
        </row>
        <row r="467">
          <cell r="B467">
            <v>22</v>
          </cell>
        </row>
        <row r="468">
          <cell r="B468">
            <v>57</v>
          </cell>
        </row>
        <row r="469">
          <cell r="B469">
            <v>51</v>
          </cell>
        </row>
        <row r="470">
          <cell r="B470">
            <v>96</v>
          </cell>
        </row>
        <row r="471">
          <cell r="B471">
            <v>28</v>
          </cell>
        </row>
        <row r="472">
          <cell r="B472">
            <v>5</v>
          </cell>
        </row>
        <row r="473">
          <cell r="B473">
            <v>17</v>
          </cell>
        </row>
        <row r="474">
          <cell r="B474">
            <v>6</v>
          </cell>
        </row>
        <row r="475">
          <cell r="B475">
            <v>28</v>
          </cell>
        </row>
        <row r="476">
          <cell r="B476">
            <v>3</v>
          </cell>
        </row>
        <row r="477">
          <cell r="B477">
            <v>6</v>
          </cell>
        </row>
        <row r="478">
          <cell r="B478">
            <v>7</v>
          </cell>
        </row>
        <row r="479">
          <cell r="B479">
            <v>30</v>
          </cell>
        </row>
        <row r="480">
          <cell r="B480">
            <v>23</v>
          </cell>
        </row>
        <row r="481">
          <cell r="B481">
            <v>74</v>
          </cell>
        </row>
        <row r="482">
          <cell r="B482">
            <v>20</v>
          </cell>
        </row>
        <row r="483">
          <cell r="B483">
            <v>50</v>
          </cell>
        </row>
        <row r="484">
          <cell r="B484">
            <v>3</v>
          </cell>
        </row>
        <row r="485">
          <cell r="B485">
            <v>6</v>
          </cell>
        </row>
        <row r="486">
          <cell r="B486">
            <v>16</v>
          </cell>
        </row>
        <row r="487">
          <cell r="B487">
            <v>72</v>
          </cell>
        </row>
        <row r="488">
          <cell r="B488">
            <v>1</v>
          </cell>
        </row>
        <row r="489">
          <cell r="B489">
            <v>1</v>
          </cell>
        </row>
        <row r="490">
          <cell r="B490">
            <v>9</v>
          </cell>
        </row>
        <row r="491">
          <cell r="B491">
            <v>24</v>
          </cell>
        </row>
        <row r="492">
          <cell r="B492">
            <v>32</v>
          </cell>
        </row>
        <row r="493">
          <cell r="B493">
            <v>122</v>
          </cell>
        </row>
        <row r="494">
          <cell r="B494">
            <v>1</v>
          </cell>
        </row>
        <row r="495">
          <cell r="B495">
            <v>17</v>
          </cell>
        </row>
        <row r="496">
          <cell r="B496">
            <v>22</v>
          </cell>
        </row>
        <row r="497">
          <cell r="B497">
            <v>68</v>
          </cell>
        </row>
        <row r="498">
          <cell r="B498">
            <v>6</v>
          </cell>
        </row>
        <row r="499">
          <cell r="B499">
            <v>13</v>
          </cell>
        </row>
        <row r="500">
          <cell r="B500">
            <v>300</v>
          </cell>
        </row>
        <row r="501">
          <cell r="B501">
            <v>2</v>
          </cell>
        </row>
        <row r="502">
          <cell r="B502">
            <v>626</v>
          </cell>
        </row>
        <row r="503">
          <cell r="B503">
            <v>7</v>
          </cell>
        </row>
        <row r="504">
          <cell r="B504">
            <v>1</v>
          </cell>
        </row>
        <row r="505">
          <cell r="B505">
            <v>67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5</v>
          </cell>
        </row>
        <row r="3">
          <cell r="C3">
            <v>17</v>
          </cell>
        </row>
        <row r="4">
          <cell r="C4">
            <v>121</v>
          </cell>
        </row>
        <row r="5">
          <cell r="C5">
            <v>105</v>
          </cell>
        </row>
        <row r="6">
          <cell r="C6">
            <v>197</v>
          </cell>
        </row>
        <row r="7">
          <cell r="C7">
            <v>1402</v>
          </cell>
        </row>
        <row r="8">
          <cell r="C8">
            <v>3</v>
          </cell>
        </row>
        <row r="9">
          <cell r="C9">
            <v>2</v>
          </cell>
        </row>
        <row r="10">
          <cell r="C10">
            <v>8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9</v>
          </cell>
        </row>
        <row r="15">
          <cell r="C15">
            <v>7</v>
          </cell>
        </row>
        <row r="16">
          <cell r="C16">
            <v>65</v>
          </cell>
        </row>
        <row r="17">
          <cell r="C17">
            <v>30</v>
          </cell>
        </row>
        <row r="18">
          <cell r="C18">
            <v>36</v>
          </cell>
        </row>
        <row r="19">
          <cell r="C19">
            <v>267</v>
          </cell>
        </row>
        <row r="20">
          <cell r="C20">
            <v>25</v>
          </cell>
        </row>
        <row r="21">
          <cell r="C21">
            <v>43</v>
          </cell>
        </row>
        <row r="22">
          <cell r="C22">
            <v>281</v>
          </cell>
        </row>
        <row r="23">
          <cell r="C23">
            <v>9</v>
          </cell>
        </row>
        <row r="24">
          <cell r="C24">
            <v>9</v>
          </cell>
        </row>
        <row r="25">
          <cell r="C25">
            <v>147</v>
          </cell>
        </row>
        <row r="26">
          <cell r="C26">
            <v>5</v>
          </cell>
        </row>
        <row r="27">
          <cell r="C27">
            <v>50</v>
          </cell>
        </row>
        <row r="28">
          <cell r="C28">
            <v>178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25</v>
          </cell>
        </row>
        <row r="34">
          <cell r="C34">
            <v>114</v>
          </cell>
        </row>
        <row r="35">
          <cell r="C35">
            <v>10</v>
          </cell>
        </row>
        <row r="36">
          <cell r="C36">
            <v>45</v>
          </cell>
        </row>
        <row r="37">
          <cell r="C37">
            <v>216</v>
          </cell>
        </row>
        <row r="38">
          <cell r="C38">
            <v>8</v>
          </cell>
        </row>
        <row r="39">
          <cell r="C39">
            <v>7</v>
          </cell>
        </row>
        <row r="40">
          <cell r="C40">
            <v>92</v>
          </cell>
        </row>
        <row r="41">
          <cell r="C41">
            <v>16</v>
          </cell>
        </row>
        <row r="42">
          <cell r="C42">
            <v>28</v>
          </cell>
        </row>
        <row r="43">
          <cell r="C43">
            <v>187</v>
          </cell>
        </row>
        <row r="44">
          <cell r="C44">
            <v>36</v>
          </cell>
        </row>
        <row r="45">
          <cell r="C45">
            <v>115</v>
          </cell>
        </row>
        <row r="46">
          <cell r="C46">
            <v>475</v>
          </cell>
        </row>
        <row r="47">
          <cell r="C47">
            <v>33</v>
          </cell>
        </row>
        <row r="48">
          <cell r="C48">
            <v>66</v>
          </cell>
        </row>
        <row r="49">
          <cell r="C49">
            <v>862</v>
          </cell>
        </row>
        <row r="50">
          <cell r="C50">
            <v>26</v>
          </cell>
        </row>
        <row r="51">
          <cell r="C51">
            <v>42</v>
          </cell>
        </row>
        <row r="52">
          <cell r="C52">
            <v>421</v>
          </cell>
        </row>
        <row r="53">
          <cell r="C53">
            <v>29</v>
          </cell>
        </row>
        <row r="54">
          <cell r="C54">
            <v>146</v>
          </cell>
        </row>
        <row r="55">
          <cell r="C55">
            <v>696</v>
          </cell>
        </row>
        <row r="56">
          <cell r="C56">
            <v>3804</v>
          </cell>
        </row>
        <row r="57">
          <cell r="C57">
            <v>689</v>
          </cell>
        </row>
        <row r="58">
          <cell r="C58">
            <v>20381</v>
          </cell>
        </row>
        <row r="59">
          <cell r="C59">
            <v>45</v>
          </cell>
        </row>
        <row r="60">
          <cell r="C60">
            <v>88</v>
          </cell>
        </row>
        <row r="61">
          <cell r="C61">
            <v>833</v>
          </cell>
        </row>
        <row r="62">
          <cell r="C62">
            <v>11</v>
          </cell>
        </row>
        <row r="63">
          <cell r="C63">
            <v>39</v>
          </cell>
        </row>
        <row r="64">
          <cell r="C64">
            <v>173</v>
          </cell>
        </row>
        <row r="65">
          <cell r="C65">
            <v>1</v>
          </cell>
        </row>
        <row r="66">
          <cell r="C66">
            <v>12</v>
          </cell>
        </row>
        <row r="67">
          <cell r="C67">
            <v>64</v>
          </cell>
        </row>
        <row r="68">
          <cell r="C68">
            <v>11</v>
          </cell>
        </row>
        <row r="69">
          <cell r="C69">
            <v>41</v>
          </cell>
        </row>
        <row r="70">
          <cell r="C70">
            <v>145</v>
          </cell>
        </row>
        <row r="71">
          <cell r="C71">
            <v>30</v>
          </cell>
        </row>
        <row r="72">
          <cell r="C72">
            <v>18</v>
          </cell>
        </row>
        <row r="73">
          <cell r="C73">
            <v>206</v>
          </cell>
        </row>
        <row r="74">
          <cell r="C74">
            <v>16</v>
          </cell>
        </row>
        <row r="75">
          <cell r="C75">
            <v>24</v>
          </cell>
        </row>
        <row r="76">
          <cell r="C76">
            <v>126</v>
          </cell>
        </row>
        <row r="77">
          <cell r="C77">
            <v>13</v>
          </cell>
        </row>
        <row r="78">
          <cell r="C78">
            <v>22</v>
          </cell>
        </row>
        <row r="79">
          <cell r="C79">
            <v>135</v>
          </cell>
        </row>
        <row r="80">
          <cell r="C80">
            <v>83</v>
          </cell>
        </row>
        <row r="81">
          <cell r="C81">
            <v>117</v>
          </cell>
        </row>
        <row r="82">
          <cell r="C82">
            <v>995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12</v>
          </cell>
        </row>
        <row r="3">
          <cell r="A3" t="str">
            <v>Вяземский</v>
          </cell>
          <cell r="B3">
            <v>286</v>
          </cell>
        </row>
        <row r="4">
          <cell r="A4" t="str">
            <v>Гагаринский</v>
          </cell>
          <cell r="B4">
            <v>157</v>
          </cell>
        </row>
        <row r="5">
          <cell r="A5" t="str">
            <v>Глинковский</v>
          </cell>
          <cell r="B5">
            <v>7</v>
          </cell>
        </row>
        <row r="6">
          <cell r="A6" t="str">
            <v>город Десногорск</v>
          </cell>
          <cell r="B6">
            <v>63</v>
          </cell>
        </row>
        <row r="7">
          <cell r="A7" t="str">
            <v>город Смоленск</v>
          </cell>
          <cell r="B7">
            <v>817</v>
          </cell>
        </row>
        <row r="8">
          <cell r="A8" t="str">
            <v>Демидовский</v>
          </cell>
          <cell r="B8">
            <v>30</v>
          </cell>
        </row>
        <row r="9">
          <cell r="A9" t="str">
            <v>Дорогобужский</v>
          </cell>
          <cell r="B9">
            <v>27</v>
          </cell>
        </row>
        <row r="10">
          <cell r="A10" t="str">
            <v>Духовщинский</v>
          </cell>
          <cell r="B10">
            <v>18</v>
          </cell>
        </row>
        <row r="11">
          <cell r="A11" t="str">
            <v>Ельнинский</v>
          </cell>
          <cell r="B11">
            <v>42</v>
          </cell>
        </row>
        <row r="12">
          <cell r="A12" t="str">
            <v>Ершичский</v>
          </cell>
          <cell r="B12">
            <v>6</v>
          </cell>
        </row>
        <row r="13">
          <cell r="A13" t="str">
            <v>Кардымовский</v>
          </cell>
          <cell r="B13">
            <v>41</v>
          </cell>
        </row>
        <row r="14">
          <cell r="A14" t="str">
            <v>Краснинский</v>
          </cell>
          <cell r="B14">
            <v>25</v>
          </cell>
        </row>
        <row r="15">
          <cell r="A15" t="str">
            <v>Монастырщинский</v>
          </cell>
          <cell r="B15">
            <v>9</v>
          </cell>
        </row>
        <row r="16">
          <cell r="A16" t="str">
            <v>Новодугинский</v>
          </cell>
          <cell r="B16">
            <v>27</v>
          </cell>
        </row>
        <row r="17">
          <cell r="A17" t="str">
            <v>Починковский</v>
          </cell>
          <cell r="B17">
            <v>99</v>
          </cell>
        </row>
        <row r="18">
          <cell r="A18" t="str">
            <v>Рославльский</v>
          </cell>
          <cell r="B18">
            <v>176</v>
          </cell>
        </row>
        <row r="19">
          <cell r="A19" t="str">
            <v>Руднянский</v>
          </cell>
          <cell r="B19">
            <v>52</v>
          </cell>
        </row>
        <row r="20">
          <cell r="A20" t="str">
            <v>Сафоновский</v>
          </cell>
          <cell r="B20">
            <v>139</v>
          </cell>
        </row>
        <row r="21">
          <cell r="A21" t="str">
            <v>Смоленск</v>
          </cell>
          <cell r="B21">
            <v>24</v>
          </cell>
        </row>
        <row r="22">
          <cell r="A22" t="str">
            <v>Смоленский</v>
          </cell>
          <cell r="B22">
            <v>188</v>
          </cell>
        </row>
        <row r="23">
          <cell r="A23" t="str">
            <v>Сычевский</v>
          </cell>
          <cell r="B23">
            <v>30</v>
          </cell>
        </row>
        <row r="24">
          <cell r="A24" t="str">
            <v>Темкинский</v>
          </cell>
          <cell r="B24">
            <v>23</v>
          </cell>
        </row>
        <row r="25">
          <cell r="A25" t="str">
            <v>Угранский</v>
          </cell>
          <cell r="B25">
            <v>27</v>
          </cell>
        </row>
        <row r="26">
          <cell r="A26" t="str">
            <v>Хиславичский</v>
          </cell>
          <cell r="B26">
            <v>24</v>
          </cell>
        </row>
        <row r="27">
          <cell r="A27" t="str">
            <v>Холм-Жирковский</v>
          </cell>
          <cell r="B27">
            <v>29</v>
          </cell>
        </row>
        <row r="28">
          <cell r="A28" t="str">
            <v>Шумячский</v>
          </cell>
          <cell r="B28">
            <v>19</v>
          </cell>
        </row>
        <row r="29">
          <cell r="A29" t="str">
            <v>Ярцевский</v>
          </cell>
        </row>
        <row r="30">
          <cell r="A30">
            <v>12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445</v>
          </cell>
        </row>
        <row r="3">
          <cell r="B3" t="str">
            <v>Вяземский ЕДДС</v>
          </cell>
          <cell r="C3">
            <v>172</v>
          </cell>
        </row>
        <row r="4">
          <cell r="B4" t="str">
            <v>Гагаринский ЕДДС</v>
          </cell>
          <cell r="C4">
            <v>91</v>
          </cell>
        </row>
        <row r="5">
          <cell r="B5" t="str">
            <v>Глинковский ЕДДС</v>
          </cell>
          <cell r="C5">
            <v>22</v>
          </cell>
        </row>
        <row r="6">
          <cell r="B6" t="str">
            <v>Демидовский ЕДДС</v>
          </cell>
          <cell r="C6">
            <v>76</v>
          </cell>
        </row>
        <row r="7">
          <cell r="B7" t="str">
            <v>Десногорск ЕДДС</v>
          </cell>
          <cell r="C7">
            <v>84</v>
          </cell>
        </row>
        <row r="8">
          <cell r="B8" t="str">
            <v>Дорогобужский ЕДДС</v>
          </cell>
          <cell r="C8">
            <v>86</v>
          </cell>
        </row>
        <row r="9">
          <cell r="B9" t="str">
            <v>Духовщинский ЕДДС</v>
          </cell>
          <cell r="C9">
            <v>352</v>
          </cell>
        </row>
        <row r="10">
          <cell r="B10" t="str">
            <v>ЕДДС</v>
          </cell>
          <cell r="C10">
            <v>23</v>
          </cell>
        </row>
        <row r="11">
          <cell r="B11" t="str">
            <v>Ельнинский ЕДДС</v>
          </cell>
          <cell r="C11">
            <v>304</v>
          </cell>
        </row>
        <row r="12">
          <cell r="B12" t="str">
            <v>Ершичский ЕДДС</v>
          </cell>
          <cell r="C12">
            <v>36</v>
          </cell>
        </row>
        <row r="13">
          <cell r="B13" t="str">
            <v>Кардымовский ЕДДС</v>
          </cell>
          <cell r="C13">
            <v>117</v>
          </cell>
        </row>
        <row r="14">
          <cell r="B14" t="str">
            <v>Краснинский ЕДДС</v>
          </cell>
          <cell r="C14">
            <v>163</v>
          </cell>
        </row>
        <row r="15">
          <cell r="B15" t="str">
            <v>Монастырщинский ЕДДС</v>
          </cell>
          <cell r="C15">
            <v>97</v>
          </cell>
        </row>
        <row r="16">
          <cell r="B16" t="str">
            <v>Новодугинский ЕДДС</v>
          </cell>
          <cell r="C16">
            <v>212</v>
          </cell>
        </row>
        <row r="17">
          <cell r="B17" t="str">
            <v>Починковский ЕДДС</v>
          </cell>
          <cell r="C17">
            <v>56</v>
          </cell>
        </row>
        <row r="18">
          <cell r="B18" t="str">
            <v>Рославльский ЕДДС</v>
          </cell>
          <cell r="C18">
            <v>3127</v>
          </cell>
        </row>
        <row r="19">
          <cell r="B19" t="str">
            <v>Руднянский ЕДДС</v>
          </cell>
          <cell r="C19">
            <v>57</v>
          </cell>
        </row>
        <row r="20">
          <cell r="B20" t="str">
            <v>Сафоновский ЕДДС</v>
          </cell>
          <cell r="C20">
            <v>36</v>
          </cell>
        </row>
        <row r="21">
          <cell r="B21" t="str">
            <v>Смоленский район ЕДДС</v>
          </cell>
          <cell r="C21">
            <v>64</v>
          </cell>
        </row>
        <row r="22">
          <cell r="B22" t="str">
            <v>Сычевский ЕДДС</v>
          </cell>
          <cell r="C22">
            <v>56</v>
          </cell>
        </row>
        <row r="23">
          <cell r="B23" t="str">
            <v>Темкинский ЕДДС</v>
          </cell>
          <cell r="C23">
            <v>32</v>
          </cell>
        </row>
        <row r="24">
          <cell r="B24" t="str">
            <v>Угранский ЕДДС</v>
          </cell>
          <cell r="C24">
            <v>159</v>
          </cell>
        </row>
        <row r="25">
          <cell r="B25" t="str">
            <v>Х.-Жирковский ЕДДС</v>
          </cell>
          <cell r="C25">
            <v>97</v>
          </cell>
        </row>
        <row r="26">
          <cell r="B26" t="str">
            <v>Хиславичский ЕДДС</v>
          </cell>
          <cell r="C26">
            <v>451</v>
          </cell>
        </row>
        <row r="27">
          <cell r="B27" t="str">
            <v>Шумячский ЕДДС</v>
          </cell>
          <cell r="C27">
            <v>677</v>
          </cell>
        </row>
        <row r="28">
          <cell r="B28" t="str">
            <v>Ярцевский ЕДДС</v>
          </cell>
          <cell r="C28">
            <v>47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Service 03 Смоленск</v>
          </cell>
        </row>
        <row r="5">
          <cell r="B5" t="str">
            <v>Велижский ЕДДС</v>
          </cell>
        </row>
        <row r="6">
          <cell r="B6" t="str">
            <v>CОДЧ</v>
          </cell>
        </row>
        <row r="7">
          <cell r="B7" t="str">
            <v>CОДЧ</v>
          </cell>
        </row>
        <row r="8">
          <cell r="B8" t="str">
            <v>Service 03 Смоленск</v>
          </cell>
        </row>
        <row r="9">
          <cell r="B9" t="str">
            <v>Service 03 Смоленск</v>
          </cell>
        </row>
        <row r="10">
          <cell r="B10" t="str">
            <v>Вяземский ДДС-01</v>
          </cell>
        </row>
        <row r="11">
          <cell r="B11" t="str">
            <v>Вяземский ЕДДС</v>
          </cell>
        </row>
        <row r="12">
          <cell r="B12" t="str">
            <v>Вяземский ЕДДС</v>
          </cell>
        </row>
        <row r="13">
          <cell r="B13" t="str">
            <v>ДДС-04</v>
          </cell>
        </row>
        <row r="14">
          <cell r="B14" t="str">
            <v>ЦУКС</v>
          </cell>
        </row>
        <row r="15">
          <cell r="B15" t="str">
            <v>CОДЧ</v>
          </cell>
        </row>
        <row r="16">
          <cell r="B16" t="str">
            <v>Service 03 Смоленск</v>
          </cell>
        </row>
        <row r="17">
          <cell r="B17" t="str">
            <v>Service 03 Смоленск</v>
          </cell>
        </row>
        <row r="18">
          <cell r="B18" t="str">
            <v>Гагаринский ДДС-01</v>
          </cell>
        </row>
        <row r="19">
          <cell r="B19" t="str">
            <v>Гагаринский ЕДДС</v>
          </cell>
        </row>
        <row r="20">
          <cell r="B20" t="str">
            <v>ДДС-04</v>
          </cell>
        </row>
        <row r="21">
          <cell r="B21" t="str">
            <v>ЦУКС</v>
          </cell>
        </row>
        <row r="22">
          <cell r="B22" t="str">
            <v>CОДЧ</v>
          </cell>
        </row>
        <row r="23">
          <cell r="B23" t="str">
            <v>Service 03 Смоленск</v>
          </cell>
        </row>
        <row r="24">
          <cell r="B24" t="str">
            <v>Service 03 Смоленск</v>
          </cell>
        </row>
        <row r="25">
          <cell r="B25" t="str">
            <v>Глинковский ЕДДС</v>
          </cell>
        </row>
        <row r="26">
          <cell r="B26" t="str">
            <v>CОДЧ</v>
          </cell>
        </row>
        <row r="27">
          <cell r="B27" t="str">
            <v>ДДС-03 Десногорск</v>
          </cell>
        </row>
        <row r="28">
          <cell r="B28" t="str">
            <v>Десногорск ДДС-01</v>
          </cell>
        </row>
        <row r="29">
          <cell r="B29" t="str">
            <v>Десногорск ЕДДС</v>
          </cell>
        </row>
        <row r="30">
          <cell r="B30" t="str">
            <v>Десногорск ЕДДС</v>
          </cell>
        </row>
        <row r="31">
          <cell r="B31" t="str">
            <v>CОДЧ</v>
          </cell>
        </row>
        <row r="32">
          <cell r="B32" t="str">
            <v>Service 03 Смоленск</v>
          </cell>
        </row>
        <row r="33">
          <cell r="B33" t="str">
            <v>Антитеррор</v>
          </cell>
        </row>
        <row r="34">
          <cell r="B34" t="str">
            <v>ДДС-01</v>
          </cell>
        </row>
        <row r="35">
          <cell r="B35" t="str">
            <v>ДДС-04</v>
          </cell>
        </row>
        <row r="36">
          <cell r="B36" t="str">
            <v>ЕДДС</v>
          </cell>
        </row>
        <row r="37">
          <cell r="B37" t="str">
            <v>ЦОВ Брянск</v>
          </cell>
        </row>
        <row r="38">
          <cell r="B38" t="str">
            <v>ЦОВ Тверь</v>
          </cell>
        </row>
        <row r="39">
          <cell r="B39" t="str">
            <v>ЦОВ ТЕСТ Мос обл</v>
          </cell>
        </row>
        <row r="40">
          <cell r="B40" t="str">
            <v>ЦУКС</v>
          </cell>
        </row>
        <row r="41">
          <cell r="B41" t="str">
            <v>CОДЧ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Service 03 Смоленск</v>
          </cell>
        </row>
        <row r="45">
          <cell r="B45" t="str">
            <v>ДДС-04</v>
          </cell>
        </row>
        <row r="46">
          <cell r="B46" t="str">
            <v>ДДС-04</v>
          </cell>
        </row>
        <row r="47">
          <cell r="B47" t="str">
            <v>Демидовский ДДС-01</v>
          </cell>
        </row>
        <row r="48">
          <cell r="B48" t="str">
            <v>Демидовский ЕДДС</v>
          </cell>
        </row>
        <row r="49">
          <cell r="B49" t="str">
            <v>CОДЧ</v>
          </cell>
        </row>
        <row r="50">
          <cell r="B50" t="str">
            <v>Service 03 Смоленск</v>
          </cell>
        </row>
        <row r="51">
          <cell r="B51" t="str">
            <v>ДДС-04</v>
          </cell>
        </row>
        <row r="52">
          <cell r="B52" t="str">
            <v>Дорогобужский ДДС-01</v>
          </cell>
        </row>
        <row r="53">
          <cell r="B53" t="str">
            <v>Дорогобужский ЕДДС</v>
          </cell>
        </row>
        <row r="54">
          <cell r="B54" t="str">
            <v>CОДЧ</v>
          </cell>
        </row>
        <row r="55">
          <cell r="B55" t="str">
            <v>CОДЧ</v>
          </cell>
        </row>
        <row r="56">
          <cell r="B56" t="str">
            <v>Service 03 Смоленск</v>
          </cell>
        </row>
        <row r="57">
          <cell r="B57" t="str">
            <v>Service 03 Смоленск</v>
          </cell>
        </row>
        <row r="58">
          <cell r="B58" t="str">
            <v>Духовщинский ЕДДС</v>
          </cell>
        </row>
        <row r="59">
          <cell r="B59" t="str">
            <v>Духовщинский ЕДДС</v>
          </cell>
        </row>
        <row r="60">
          <cell r="B60" t="str">
            <v>CОДЧ</v>
          </cell>
        </row>
        <row r="61">
          <cell r="B61" t="str">
            <v>Service 03 Смоленск</v>
          </cell>
        </row>
        <row r="62">
          <cell r="B62" t="str">
            <v>Service 03 Смоленск</v>
          </cell>
        </row>
        <row r="63">
          <cell r="B63" t="str">
            <v>ДДС-04</v>
          </cell>
        </row>
        <row r="64">
          <cell r="B64" t="str">
            <v>Ельнинский ЕДДС</v>
          </cell>
        </row>
        <row r="65">
          <cell r="B65" t="str">
            <v>Ельнинский ЕДДС</v>
          </cell>
        </row>
        <row r="66">
          <cell r="B66" t="str">
            <v>CОДЧ</v>
          </cell>
        </row>
        <row r="67">
          <cell r="B67" t="str">
            <v>Service 03 Смоленск</v>
          </cell>
        </row>
        <row r="68">
          <cell r="B68" t="str">
            <v>ДДС-04</v>
          </cell>
        </row>
        <row r="69">
          <cell r="B69" t="str">
            <v>Ершичский ЕДДС</v>
          </cell>
        </row>
        <row r="70">
          <cell r="B70" t="str">
            <v>CОДЧ</v>
          </cell>
        </row>
        <row r="71">
          <cell r="B71" t="str">
            <v>CОДЧ</v>
          </cell>
        </row>
        <row r="72">
          <cell r="B72" t="str">
            <v>Service 03 Смоленск</v>
          </cell>
        </row>
        <row r="73">
          <cell r="B73" t="str">
            <v>Service 03 Смоленск</v>
          </cell>
        </row>
        <row r="74">
          <cell r="B74" t="str">
            <v>ДДС-04</v>
          </cell>
        </row>
        <row r="75">
          <cell r="B75" t="str">
            <v>Кардымовский ДДС-01</v>
          </cell>
        </row>
        <row r="76">
          <cell r="B76" t="str">
            <v>Кардымовский ЕДДС</v>
          </cell>
        </row>
        <row r="77">
          <cell r="B77" t="str">
            <v>CОДЧ</v>
          </cell>
        </row>
        <row r="78">
          <cell r="B78" t="str">
            <v>Service 03 Смоленск</v>
          </cell>
        </row>
        <row r="79">
          <cell r="B79" t="str">
            <v>Краснинский ЕДДС</v>
          </cell>
        </row>
        <row r="80">
          <cell r="B80" t="str">
            <v>CОДЧ</v>
          </cell>
        </row>
        <row r="81">
          <cell r="B81" t="str">
            <v>CОДЧ</v>
          </cell>
        </row>
        <row r="82">
          <cell r="B82" t="str">
            <v>Service 03 Смоленск</v>
          </cell>
        </row>
        <row r="83">
          <cell r="B83" t="str">
            <v>Service 03 Смоленск</v>
          </cell>
        </row>
        <row r="84">
          <cell r="B84" t="str">
            <v>Монастырщинский ЕДДС</v>
          </cell>
        </row>
        <row r="85">
          <cell r="B85" t="str">
            <v>Монастырщинский ЕДДС</v>
          </cell>
        </row>
        <row r="86">
          <cell r="B86" t="str">
            <v>CОДЧ</v>
          </cell>
        </row>
        <row r="87">
          <cell r="B87" t="str">
            <v>Service 03 Смоленск</v>
          </cell>
        </row>
        <row r="88">
          <cell r="B88" t="str">
            <v>Новодугинский ЕДДС</v>
          </cell>
        </row>
        <row r="89">
          <cell r="B89" t="str">
            <v>CОДЧ</v>
          </cell>
        </row>
        <row r="90">
          <cell r="B90" t="str">
            <v>CОДЧ</v>
          </cell>
        </row>
        <row r="91">
          <cell r="B91" t="str">
            <v>Service 03 Смоленск</v>
          </cell>
        </row>
        <row r="92">
          <cell r="B92" t="str">
            <v>Service 03 Смоленск</v>
          </cell>
        </row>
        <row r="93">
          <cell r="B93" t="str">
            <v>ДДС-04</v>
          </cell>
        </row>
        <row r="94">
          <cell r="B94" t="str">
            <v>Починковский ДДС-01</v>
          </cell>
        </row>
        <row r="95">
          <cell r="B95" t="str">
            <v>Починковский ЕДДС</v>
          </cell>
        </row>
        <row r="96">
          <cell r="B96" t="str">
            <v>CОДЧ</v>
          </cell>
        </row>
        <row r="97">
          <cell r="B97" t="str">
            <v>CОДЧ</v>
          </cell>
        </row>
        <row r="98">
          <cell r="B98" t="str">
            <v>Service 03 Смоленск</v>
          </cell>
        </row>
        <row r="99">
          <cell r="B99" t="str">
            <v>Service 03 Смоленск</v>
          </cell>
        </row>
        <row r="100">
          <cell r="B100" t="str">
            <v>ДДС-04</v>
          </cell>
        </row>
        <row r="101">
          <cell r="B101" t="str">
            <v>ДДС-04</v>
          </cell>
        </row>
        <row r="102">
          <cell r="B102" t="str">
            <v>Рославльский ДДС-01</v>
          </cell>
        </row>
        <row r="103">
          <cell r="B103" t="str">
            <v>Рославльский ЕДДС</v>
          </cell>
        </row>
        <row r="104">
          <cell r="B104" t="str">
            <v>Рославльский ЕДДС</v>
          </cell>
        </row>
        <row r="105">
          <cell r="B105" t="str">
            <v>CОДЧ</v>
          </cell>
        </row>
        <row r="106">
          <cell r="B106" t="str">
            <v>Service 03 Смоленск</v>
          </cell>
        </row>
        <row r="107">
          <cell r="B107" t="str">
            <v>ДДС-04</v>
          </cell>
        </row>
        <row r="108">
          <cell r="B108" t="str">
            <v>Руднянский ДДС-01</v>
          </cell>
        </row>
        <row r="109">
          <cell r="B109" t="str">
            <v>Руднянский ЕДДС</v>
          </cell>
        </row>
        <row r="110">
          <cell r="B110" t="str">
            <v>CОДЧ</v>
          </cell>
        </row>
        <row r="111">
          <cell r="B111" t="str">
            <v>CОДЧ</v>
          </cell>
        </row>
        <row r="112">
          <cell r="B112" t="str">
            <v>Service 03 Смоленск</v>
          </cell>
        </row>
        <row r="113">
          <cell r="B113" t="str">
            <v>Service 03 Смоленск</v>
          </cell>
        </row>
        <row r="114">
          <cell r="B114" t="str">
            <v>ДДС-04</v>
          </cell>
        </row>
        <row r="115">
          <cell r="B115" t="str">
            <v>ДДС-04</v>
          </cell>
        </row>
        <row r="116">
          <cell r="B116" t="str">
            <v>Сафоновский ДДС-01</v>
          </cell>
        </row>
        <row r="117">
          <cell r="B117" t="str">
            <v>Сафоновский ЕДДС</v>
          </cell>
        </row>
        <row r="118">
          <cell r="B118" t="str">
            <v>Сафоновский ЕДДС</v>
          </cell>
        </row>
        <row r="119">
          <cell r="B119" t="str">
            <v>CОДЧ</v>
          </cell>
        </row>
        <row r="120">
          <cell r="B120" t="str">
            <v>Service 03 Смоленск</v>
          </cell>
        </row>
        <row r="121">
          <cell r="B121" t="str">
            <v>ДДС-01</v>
          </cell>
        </row>
        <row r="122">
          <cell r="B122" t="str">
            <v>ДДС-04</v>
          </cell>
        </row>
        <row r="123">
          <cell r="B123" t="str">
            <v>ЕДДС</v>
          </cell>
        </row>
        <row r="124">
          <cell r="B124" t="str">
            <v>ЦОВ ТЕСТ Мос обл</v>
          </cell>
        </row>
        <row r="125">
          <cell r="B125" t="str">
            <v>CОДЧ</v>
          </cell>
        </row>
        <row r="126">
          <cell r="B126" t="str">
            <v>CОДЧ</v>
          </cell>
        </row>
        <row r="127">
          <cell r="B127" t="str">
            <v>Service 03 Смоленск</v>
          </cell>
        </row>
        <row r="128">
          <cell r="B128" t="str">
            <v>Service 03 Смоленск</v>
          </cell>
        </row>
        <row r="129">
          <cell r="B129" t="str">
            <v>ДДС-01</v>
          </cell>
        </row>
        <row r="130">
          <cell r="B130" t="str">
            <v>ДДС-01</v>
          </cell>
        </row>
        <row r="131">
          <cell r="B131" t="str">
            <v>ДДС-04</v>
          </cell>
        </row>
        <row r="132">
          <cell r="B132" t="str">
            <v>ДДС-04</v>
          </cell>
        </row>
        <row r="133">
          <cell r="B133" t="str">
            <v>ЕДДС</v>
          </cell>
        </row>
        <row r="134">
          <cell r="B134" t="str">
            <v>Смоленский район ЕДДС</v>
          </cell>
        </row>
        <row r="135">
          <cell r="B135" t="str">
            <v>Смоленский район ЕДДС</v>
          </cell>
        </row>
        <row r="136">
          <cell r="B136" t="str">
            <v>ЦОВ Псков</v>
          </cell>
        </row>
        <row r="137">
          <cell r="B137" t="str">
            <v>CОДЧ</v>
          </cell>
        </row>
        <row r="138">
          <cell r="B138" t="str">
            <v>Service 03 Смоленск</v>
          </cell>
        </row>
        <row r="139">
          <cell r="B139" t="str">
            <v>ДДС-04</v>
          </cell>
        </row>
        <row r="140">
          <cell r="B140" t="str">
            <v>Сычевский ЕДДС</v>
          </cell>
        </row>
        <row r="141">
          <cell r="B141" t="str">
            <v>CОДЧ</v>
          </cell>
        </row>
        <row r="142">
          <cell r="B142" t="str">
            <v>CОДЧ</v>
          </cell>
        </row>
        <row r="143">
          <cell r="B143" t="str">
            <v>Service 03 Смоленск</v>
          </cell>
        </row>
        <row r="144">
          <cell r="B144" t="str">
            <v>Service 03 Смоленск</v>
          </cell>
        </row>
        <row r="145">
          <cell r="B145" t="str">
            <v>Темкинский ЕДДС</v>
          </cell>
        </row>
        <row r="146">
          <cell r="B146" t="str">
            <v>Темкинский ЕДДС</v>
          </cell>
        </row>
        <row r="147">
          <cell r="B147" t="str">
            <v>CОДЧ</v>
          </cell>
        </row>
        <row r="148">
          <cell r="B148" t="str">
            <v>CОДЧ</v>
          </cell>
        </row>
        <row r="149">
          <cell r="B149" t="str">
            <v>Service 03 Смоленск</v>
          </cell>
        </row>
        <row r="150">
          <cell r="B150" t="str">
            <v>Service 03 Смоленск</v>
          </cell>
        </row>
        <row r="151">
          <cell r="B151" t="str">
            <v>ДДС-04</v>
          </cell>
        </row>
        <row r="152">
          <cell r="B152" t="str">
            <v>Угранский ДДС-01</v>
          </cell>
        </row>
        <row r="153">
          <cell r="B153" t="str">
            <v>Угранский ЕДДС</v>
          </cell>
        </row>
        <row r="154">
          <cell r="B154" t="str">
            <v>Угранский ЕДДС</v>
          </cell>
        </row>
        <row r="155">
          <cell r="B155" t="str">
            <v>CОДЧ</v>
          </cell>
        </row>
        <row r="156">
          <cell r="B156" t="str">
            <v>CОДЧ</v>
          </cell>
        </row>
        <row r="157">
          <cell r="B157" t="str">
            <v>Service 03 Смоленск</v>
          </cell>
        </row>
        <row r="158">
          <cell r="B158" t="str">
            <v>Service 03 Смоленск</v>
          </cell>
        </row>
        <row r="159">
          <cell r="B159" t="str">
            <v>Хиславичский ЕДДС</v>
          </cell>
        </row>
        <row r="160">
          <cell r="B160" t="str">
            <v>Хиславичский ЕДДС</v>
          </cell>
        </row>
        <row r="161">
          <cell r="B161" t="str">
            <v>CОДЧ</v>
          </cell>
        </row>
        <row r="162">
          <cell r="B162" t="str">
            <v>Service 03 Смоленск</v>
          </cell>
        </row>
        <row r="163">
          <cell r="B163" t="str">
            <v>Service 03 Смоленск</v>
          </cell>
        </row>
        <row r="164">
          <cell r="B164" t="str">
            <v>ДДС-04</v>
          </cell>
        </row>
        <row r="165">
          <cell r="B165" t="str">
            <v>Х.-Жирковский ЕДДС</v>
          </cell>
        </row>
        <row r="166">
          <cell r="B166" t="str">
            <v>Х.-Жирковский ЕДДС</v>
          </cell>
        </row>
        <row r="167">
          <cell r="B167" t="str">
            <v>CОДЧ</v>
          </cell>
        </row>
        <row r="168">
          <cell r="B168" t="str">
            <v>Service 03 Смоленск</v>
          </cell>
        </row>
        <row r="169">
          <cell r="B169" t="str">
            <v>Шумячский ЕДДС</v>
          </cell>
        </row>
        <row r="170">
          <cell r="B170" t="str">
            <v>CОДЧ</v>
          </cell>
        </row>
        <row r="171">
          <cell r="B171" t="str">
            <v>CОДЧ</v>
          </cell>
        </row>
        <row r="172">
          <cell r="B172" t="str">
            <v>Service 03 Смоленск</v>
          </cell>
        </row>
        <row r="173">
          <cell r="B173" t="str">
            <v>Service 03 Смоленск</v>
          </cell>
        </row>
        <row r="174">
          <cell r="B174" t="str">
            <v>ДДС-04</v>
          </cell>
        </row>
        <row r="175">
          <cell r="B175" t="str">
            <v>Ярцевский ДДС-01</v>
          </cell>
        </row>
        <row r="176">
          <cell r="B176" t="str">
            <v>Ярцевский ЕДДС</v>
          </cell>
        </row>
        <row r="177">
          <cell r="B177">
            <v>140</v>
          </cell>
        </row>
        <row r="178">
          <cell r="B178">
            <v>2</v>
          </cell>
        </row>
        <row r="179">
          <cell r="B179">
            <v>140</v>
          </cell>
        </row>
        <row r="180">
          <cell r="B180">
            <v>140</v>
          </cell>
        </row>
        <row r="181">
          <cell r="B181">
            <v>23</v>
          </cell>
        </row>
        <row r="182">
          <cell r="B182">
            <v>1727</v>
          </cell>
        </row>
        <row r="183">
          <cell r="B183">
            <v>23</v>
          </cell>
        </row>
        <row r="184">
          <cell r="B184">
            <v>1727</v>
          </cell>
        </row>
        <row r="185">
          <cell r="B185">
            <v>1727</v>
          </cell>
        </row>
        <row r="186">
          <cell r="B186">
            <v>23</v>
          </cell>
        </row>
        <row r="187">
          <cell r="B187">
            <v>1727</v>
          </cell>
        </row>
        <row r="188">
          <cell r="B188">
            <v>1727</v>
          </cell>
        </row>
        <row r="189">
          <cell r="B189">
            <v>1727</v>
          </cell>
        </row>
        <row r="190">
          <cell r="B190">
            <v>837</v>
          </cell>
        </row>
        <row r="191">
          <cell r="B191">
            <v>7</v>
          </cell>
        </row>
        <row r="192">
          <cell r="B192">
            <v>837</v>
          </cell>
        </row>
        <row r="193">
          <cell r="B193">
            <v>837</v>
          </cell>
        </row>
        <row r="194">
          <cell r="B194">
            <v>837</v>
          </cell>
        </row>
        <row r="195">
          <cell r="B195">
            <v>837</v>
          </cell>
        </row>
        <row r="196">
          <cell r="B196">
            <v>837</v>
          </cell>
        </row>
        <row r="197">
          <cell r="B197">
            <v>44</v>
          </cell>
        </row>
        <row r="198">
          <cell r="B198">
            <v>1</v>
          </cell>
        </row>
        <row r="199">
          <cell r="B199">
            <v>44</v>
          </cell>
        </row>
        <row r="200">
          <cell r="B200">
            <v>44</v>
          </cell>
        </row>
        <row r="201">
          <cell r="B201">
            <v>297</v>
          </cell>
        </row>
        <row r="202">
          <cell r="B202">
            <v>297</v>
          </cell>
        </row>
        <row r="203">
          <cell r="B203">
            <v>297</v>
          </cell>
        </row>
        <row r="204">
          <cell r="B204">
            <v>297</v>
          </cell>
        </row>
        <row r="205">
          <cell r="B205">
            <v>297</v>
          </cell>
        </row>
        <row r="206">
          <cell r="B206">
            <v>8146</v>
          </cell>
        </row>
        <row r="207">
          <cell r="B207">
            <v>8146</v>
          </cell>
        </row>
        <row r="208">
          <cell r="B208">
            <v>8146</v>
          </cell>
        </row>
        <row r="209">
          <cell r="B209">
            <v>8146</v>
          </cell>
        </row>
        <row r="210">
          <cell r="B210">
            <v>8146</v>
          </cell>
        </row>
        <row r="211">
          <cell r="B211">
            <v>8146</v>
          </cell>
        </row>
        <row r="212">
          <cell r="B212">
            <v>8146</v>
          </cell>
        </row>
        <row r="213">
          <cell r="B213">
            <v>8146</v>
          </cell>
        </row>
        <row r="214">
          <cell r="B214">
            <v>8146</v>
          </cell>
        </row>
        <row r="215">
          <cell r="B215">
            <v>8146</v>
          </cell>
        </row>
        <row r="216">
          <cell r="B216">
            <v>48</v>
          </cell>
        </row>
        <row r="217">
          <cell r="B217">
            <v>264</v>
          </cell>
        </row>
        <row r="218">
          <cell r="B218">
            <v>48</v>
          </cell>
        </row>
        <row r="219">
          <cell r="B219">
            <v>264</v>
          </cell>
        </row>
        <row r="220">
          <cell r="B220">
            <v>48</v>
          </cell>
        </row>
        <row r="221">
          <cell r="B221">
            <v>264</v>
          </cell>
        </row>
        <row r="222">
          <cell r="B222">
            <v>264</v>
          </cell>
        </row>
        <row r="223">
          <cell r="B223">
            <v>264</v>
          </cell>
        </row>
        <row r="224">
          <cell r="B224">
            <v>362</v>
          </cell>
        </row>
        <row r="225">
          <cell r="B225">
            <v>362</v>
          </cell>
        </row>
        <row r="226">
          <cell r="B226">
            <v>362</v>
          </cell>
        </row>
        <row r="227">
          <cell r="B227">
            <v>362</v>
          </cell>
        </row>
        <row r="228">
          <cell r="B228">
            <v>362</v>
          </cell>
        </row>
        <row r="229">
          <cell r="B229">
            <v>50</v>
          </cell>
        </row>
        <row r="230">
          <cell r="B230">
            <v>207</v>
          </cell>
        </row>
        <row r="231">
          <cell r="B231">
            <v>50</v>
          </cell>
        </row>
        <row r="232">
          <cell r="B232">
            <v>207</v>
          </cell>
        </row>
        <row r="233">
          <cell r="B233">
            <v>50</v>
          </cell>
        </row>
        <row r="234">
          <cell r="B234">
            <v>207</v>
          </cell>
        </row>
        <row r="235">
          <cell r="B235">
            <v>156</v>
          </cell>
        </row>
        <row r="236">
          <cell r="B236">
            <v>6</v>
          </cell>
        </row>
        <row r="237">
          <cell r="B237">
            <v>156</v>
          </cell>
        </row>
        <row r="238">
          <cell r="B238">
            <v>156</v>
          </cell>
        </row>
        <row r="239">
          <cell r="B239">
            <v>6</v>
          </cell>
        </row>
        <row r="240">
          <cell r="B240">
            <v>156</v>
          </cell>
        </row>
        <row r="241">
          <cell r="B241">
            <v>102</v>
          </cell>
        </row>
        <row r="242">
          <cell r="B242">
            <v>102</v>
          </cell>
        </row>
        <row r="243">
          <cell r="B243">
            <v>102</v>
          </cell>
        </row>
        <row r="244">
          <cell r="B244">
            <v>102</v>
          </cell>
        </row>
        <row r="245">
          <cell r="B245">
            <v>19</v>
          </cell>
        </row>
        <row r="246">
          <cell r="B246">
            <v>151</v>
          </cell>
        </row>
        <row r="247">
          <cell r="B247">
            <v>19</v>
          </cell>
        </row>
        <row r="248">
          <cell r="B248">
            <v>151</v>
          </cell>
        </row>
        <row r="249">
          <cell r="B249">
            <v>151</v>
          </cell>
        </row>
        <row r="250">
          <cell r="B250">
            <v>151</v>
          </cell>
        </row>
        <row r="251">
          <cell r="B251">
            <v>151</v>
          </cell>
        </row>
        <row r="252">
          <cell r="B252">
            <v>263</v>
          </cell>
        </row>
        <row r="253">
          <cell r="B253">
            <v>263</v>
          </cell>
        </row>
        <row r="254">
          <cell r="B254">
            <v>263</v>
          </cell>
        </row>
        <row r="255">
          <cell r="B255">
            <v>48</v>
          </cell>
        </row>
        <row r="256">
          <cell r="B256">
            <v>173</v>
          </cell>
        </row>
        <row r="257">
          <cell r="B257">
            <v>48</v>
          </cell>
        </row>
        <row r="258">
          <cell r="B258">
            <v>173</v>
          </cell>
        </row>
        <row r="259">
          <cell r="B259">
            <v>48</v>
          </cell>
        </row>
        <row r="260">
          <cell r="B260">
            <v>173</v>
          </cell>
        </row>
        <row r="261">
          <cell r="B261">
            <v>235</v>
          </cell>
        </row>
        <row r="262">
          <cell r="B262">
            <v>235</v>
          </cell>
        </row>
        <row r="263">
          <cell r="B263">
            <v>235</v>
          </cell>
        </row>
        <row r="264">
          <cell r="B264">
            <v>7</v>
          </cell>
        </row>
        <row r="265">
          <cell r="B265">
            <v>473</v>
          </cell>
        </row>
        <row r="266">
          <cell r="B266">
            <v>7</v>
          </cell>
        </row>
        <row r="267">
          <cell r="B267">
            <v>473</v>
          </cell>
        </row>
        <row r="268">
          <cell r="B268">
            <v>473</v>
          </cell>
        </row>
        <row r="269">
          <cell r="B269">
            <v>473</v>
          </cell>
        </row>
        <row r="270">
          <cell r="B270">
            <v>473</v>
          </cell>
        </row>
        <row r="271">
          <cell r="B271">
            <v>295</v>
          </cell>
        </row>
        <row r="272">
          <cell r="B272">
            <v>1167</v>
          </cell>
        </row>
        <row r="273">
          <cell r="B273">
            <v>295</v>
          </cell>
        </row>
        <row r="274">
          <cell r="B274">
            <v>1167</v>
          </cell>
        </row>
        <row r="275">
          <cell r="B275">
            <v>295</v>
          </cell>
        </row>
        <row r="276">
          <cell r="B276">
            <v>1167</v>
          </cell>
        </row>
        <row r="277">
          <cell r="B277">
            <v>1167</v>
          </cell>
        </row>
        <row r="278">
          <cell r="B278">
            <v>295</v>
          </cell>
        </row>
        <row r="279">
          <cell r="B279">
            <v>1167</v>
          </cell>
        </row>
        <row r="280">
          <cell r="B280">
            <v>384</v>
          </cell>
        </row>
        <row r="281">
          <cell r="B281">
            <v>384</v>
          </cell>
        </row>
        <row r="282">
          <cell r="B282">
            <v>384</v>
          </cell>
        </row>
        <row r="283">
          <cell r="B283">
            <v>384</v>
          </cell>
        </row>
        <row r="284">
          <cell r="B284">
            <v>384</v>
          </cell>
        </row>
        <row r="285">
          <cell r="B285">
            <v>204</v>
          </cell>
        </row>
        <row r="286">
          <cell r="B286">
            <v>985</v>
          </cell>
        </row>
        <row r="287">
          <cell r="B287">
            <v>204</v>
          </cell>
        </row>
        <row r="288">
          <cell r="B288">
            <v>985</v>
          </cell>
        </row>
        <row r="289">
          <cell r="B289">
            <v>204</v>
          </cell>
        </row>
        <row r="290">
          <cell r="B290">
            <v>985</v>
          </cell>
        </row>
        <row r="291">
          <cell r="B291">
            <v>985</v>
          </cell>
        </row>
        <row r="292">
          <cell r="B292">
            <v>204</v>
          </cell>
        </row>
        <row r="293">
          <cell r="B293">
            <v>985</v>
          </cell>
        </row>
        <row r="294">
          <cell r="B294">
            <v>8146</v>
          </cell>
        </row>
        <row r="295">
          <cell r="B295">
            <v>8146</v>
          </cell>
        </row>
        <row r="296">
          <cell r="B296">
            <v>8146</v>
          </cell>
        </row>
        <row r="297">
          <cell r="B297">
            <v>8146</v>
          </cell>
        </row>
        <row r="298">
          <cell r="B298">
            <v>8146</v>
          </cell>
        </row>
        <row r="299">
          <cell r="B299">
            <v>1</v>
          </cell>
        </row>
        <row r="300">
          <cell r="B300">
            <v>335</v>
          </cell>
        </row>
        <row r="301">
          <cell r="B301">
            <v>955</v>
          </cell>
        </row>
        <row r="302">
          <cell r="B302">
            <v>335</v>
          </cell>
        </row>
        <row r="303">
          <cell r="B303">
            <v>955</v>
          </cell>
        </row>
        <row r="304">
          <cell r="B304">
            <v>335</v>
          </cell>
        </row>
        <row r="305">
          <cell r="B305">
            <v>955</v>
          </cell>
        </row>
        <row r="306">
          <cell r="B306">
            <v>335</v>
          </cell>
        </row>
        <row r="307">
          <cell r="B307">
            <v>955</v>
          </cell>
        </row>
        <row r="308">
          <cell r="B308">
            <v>955</v>
          </cell>
        </row>
        <row r="309">
          <cell r="B309">
            <v>335</v>
          </cell>
        </row>
        <row r="310">
          <cell r="B310">
            <v>955</v>
          </cell>
        </row>
        <row r="311">
          <cell r="B311">
            <v>955</v>
          </cell>
        </row>
        <row r="312">
          <cell r="B312">
            <v>166</v>
          </cell>
        </row>
        <row r="313">
          <cell r="B313">
            <v>166</v>
          </cell>
        </row>
        <row r="314">
          <cell r="B314">
            <v>166</v>
          </cell>
        </row>
        <row r="315">
          <cell r="B315">
            <v>166</v>
          </cell>
        </row>
        <row r="316">
          <cell r="B316">
            <v>23</v>
          </cell>
        </row>
        <row r="317">
          <cell r="B317">
            <v>109</v>
          </cell>
        </row>
        <row r="318">
          <cell r="B318">
            <v>23</v>
          </cell>
        </row>
        <row r="319">
          <cell r="B319">
            <v>109</v>
          </cell>
        </row>
        <row r="320">
          <cell r="B320">
            <v>23</v>
          </cell>
        </row>
        <row r="321">
          <cell r="B321">
            <v>109</v>
          </cell>
        </row>
        <row r="322">
          <cell r="B322">
            <v>53</v>
          </cell>
        </row>
        <row r="323">
          <cell r="B323">
            <v>186</v>
          </cell>
        </row>
        <row r="324">
          <cell r="B324">
            <v>53</v>
          </cell>
        </row>
        <row r="325">
          <cell r="B325">
            <v>186</v>
          </cell>
        </row>
        <row r="326">
          <cell r="B326">
            <v>53</v>
          </cell>
        </row>
        <row r="327">
          <cell r="B327">
            <v>186</v>
          </cell>
        </row>
        <row r="328">
          <cell r="B328">
            <v>53</v>
          </cell>
        </row>
        <row r="329">
          <cell r="B329">
            <v>186</v>
          </cell>
        </row>
        <row r="330">
          <cell r="B330">
            <v>35</v>
          </cell>
        </row>
        <row r="331">
          <cell r="B331">
            <v>114</v>
          </cell>
        </row>
        <row r="332">
          <cell r="B332">
            <v>35</v>
          </cell>
        </row>
        <row r="333">
          <cell r="B333">
            <v>114</v>
          </cell>
        </row>
        <row r="334">
          <cell r="B334">
            <v>35</v>
          </cell>
        </row>
        <row r="335">
          <cell r="B335">
            <v>114</v>
          </cell>
        </row>
        <row r="336">
          <cell r="B336">
            <v>163</v>
          </cell>
        </row>
        <row r="337">
          <cell r="B337">
            <v>2</v>
          </cell>
        </row>
        <row r="338">
          <cell r="B338">
            <v>163</v>
          </cell>
        </row>
        <row r="339">
          <cell r="B339">
            <v>163</v>
          </cell>
        </row>
        <row r="340">
          <cell r="B340">
            <v>2</v>
          </cell>
        </row>
        <row r="341">
          <cell r="B341">
            <v>163</v>
          </cell>
        </row>
        <row r="342">
          <cell r="B342">
            <v>138</v>
          </cell>
        </row>
        <row r="343">
          <cell r="B343">
            <v>138</v>
          </cell>
        </row>
        <row r="344">
          <cell r="B344">
            <v>138</v>
          </cell>
        </row>
        <row r="345">
          <cell r="B345">
            <v>7</v>
          </cell>
        </row>
        <row r="346">
          <cell r="B346">
            <v>1186</v>
          </cell>
        </row>
        <row r="347">
          <cell r="B347">
            <v>7</v>
          </cell>
        </row>
        <row r="348">
          <cell r="B348">
            <v>1186</v>
          </cell>
        </row>
        <row r="349">
          <cell r="B349">
            <v>1186</v>
          </cell>
        </row>
        <row r="350">
          <cell r="B350">
            <v>1186</v>
          </cell>
        </row>
        <row r="351">
          <cell r="B351">
            <v>1186</v>
          </cell>
        </row>
        <row r="352">
          <cell r="B352">
            <v>22</v>
          </cell>
        </row>
        <row r="353">
          <cell r="B353">
            <v>2</v>
          </cell>
        </row>
        <row r="354">
          <cell r="B354">
            <v>108</v>
          </cell>
        </row>
        <row r="355">
          <cell r="B355">
            <v>10</v>
          </cell>
        </row>
        <row r="356">
          <cell r="B356">
            <v>14</v>
          </cell>
        </row>
        <row r="357">
          <cell r="B357">
            <v>685</v>
          </cell>
        </row>
        <row r="358">
          <cell r="B358">
            <v>5</v>
          </cell>
        </row>
        <row r="359">
          <cell r="B359">
            <v>908</v>
          </cell>
        </row>
        <row r="360">
          <cell r="B360">
            <v>8</v>
          </cell>
        </row>
        <row r="361">
          <cell r="B361">
            <v>4</v>
          </cell>
        </row>
        <row r="362">
          <cell r="B362">
            <v>119</v>
          </cell>
        </row>
        <row r="363">
          <cell r="B363">
            <v>6</v>
          </cell>
        </row>
        <row r="364">
          <cell r="B364">
            <v>1</v>
          </cell>
        </row>
        <row r="365">
          <cell r="B365">
            <v>351</v>
          </cell>
        </row>
        <row r="366">
          <cell r="B366">
            <v>7</v>
          </cell>
        </row>
        <row r="367">
          <cell r="B367">
            <v>388</v>
          </cell>
        </row>
        <row r="368">
          <cell r="B368">
            <v>10</v>
          </cell>
        </row>
        <row r="369">
          <cell r="B369">
            <v>80</v>
          </cell>
        </row>
        <row r="370">
          <cell r="B370">
            <v>7</v>
          </cell>
        </row>
        <row r="371">
          <cell r="B371">
            <v>1</v>
          </cell>
        </row>
        <row r="372">
          <cell r="B372">
            <v>8</v>
          </cell>
        </row>
        <row r="373">
          <cell r="B373">
            <v>1</v>
          </cell>
        </row>
        <row r="374">
          <cell r="B374">
            <v>29</v>
          </cell>
        </row>
        <row r="375">
          <cell r="B375">
            <v>7</v>
          </cell>
        </row>
        <row r="376">
          <cell r="B376">
            <v>125</v>
          </cell>
        </row>
        <row r="377">
          <cell r="B377">
            <v>136</v>
          </cell>
        </row>
        <row r="378">
          <cell r="B378">
            <v>1</v>
          </cell>
        </row>
        <row r="379">
          <cell r="B379">
            <v>33</v>
          </cell>
        </row>
        <row r="380">
          <cell r="B380">
            <v>2</v>
          </cell>
        </row>
        <row r="381">
          <cell r="B381">
            <v>4140</v>
          </cell>
        </row>
        <row r="382">
          <cell r="B382">
            <v>3434</v>
          </cell>
        </row>
        <row r="383">
          <cell r="B383">
            <v>2</v>
          </cell>
        </row>
        <row r="384">
          <cell r="B384">
            <v>50</v>
          </cell>
        </row>
        <row r="385">
          <cell r="B385">
            <v>65</v>
          </cell>
        </row>
        <row r="386">
          <cell r="B386">
            <v>443</v>
          </cell>
        </row>
        <row r="387">
          <cell r="B387">
            <v>1</v>
          </cell>
        </row>
        <row r="388">
          <cell r="B388">
            <v>6</v>
          </cell>
        </row>
        <row r="389">
          <cell r="B389">
            <v>4</v>
          </cell>
        </row>
        <row r="390">
          <cell r="B390">
            <v>1</v>
          </cell>
        </row>
        <row r="391">
          <cell r="B391">
            <v>10</v>
          </cell>
        </row>
        <row r="392">
          <cell r="B392">
            <v>39</v>
          </cell>
        </row>
        <row r="393">
          <cell r="B393">
            <v>37</v>
          </cell>
        </row>
        <row r="394">
          <cell r="B394">
            <v>175</v>
          </cell>
        </row>
        <row r="395">
          <cell r="B395">
            <v>1</v>
          </cell>
        </row>
        <row r="396">
          <cell r="B396">
            <v>1</v>
          </cell>
        </row>
        <row r="397">
          <cell r="B397">
            <v>3</v>
          </cell>
        </row>
        <row r="398">
          <cell r="B398">
            <v>46</v>
          </cell>
        </row>
        <row r="399">
          <cell r="B399">
            <v>111</v>
          </cell>
        </row>
        <row r="400">
          <cell r="B400">
            <v>189</v>
          </cell>
        </row>
        <row r="401">
          <cell r="B401">
            <v>4</v>
          </cell>
        </row>
        <row r="402">
          <cell r="B402">
            <v>2</v>
          </cell>
        </row>
        <row r="403">
          <cell r="B403">
            <v>56</v>
          </cell>
        </row>
        <row r="404">
          <cell r="B404">
            <v>16</v>
          </cell>
        </row>
        <row r="405">
          <cell r="B405">
            <v>57</v>
          </cell>
        </row>
        <row r="406">
          <cell r="B406">
            <v>28</v>
          </cell>
        </row>
        <row r="407">
          <cell r="B407">
            <v>136</v>
          </cell>
        </row>
        <row r="408">
          <cell r="B408">
            <v>6</v>
          </cell>
        </row>
        <row r="409">
          <cell r="B409">
            <v>14</v>
          </cell>
        </row>
        <row r="410">
          <cell r="B410">
            <v>34</v>
          </cell>
        </row>
        <row r="411">
          <cell r="B411">
            <v>2</v>
          </cell>
        </row>
        <row r="412">
          <cell r="B412">
            <v>97</v>
          </cell>
        </row>
        <row r="413">
          <cell r="B413">
            <v>1</v>
          </cell>
        </row>
        <row r="414">
          <cell r="B414">
            <v>4</v>
          </cell>
        </row>
        <row r="415">
          <cell r="B415">
            <v>24</v>
          </cell>
        </row>
        <row r="416">
          <cell r="B416">
            <v>12</v>
          </cell>
        </row>
        <row r="417">
          <cell r="B417">
            <v>66</v>
          </cell>
        </row>
        <row r="418">
          <cell r="B418">
            <v>2</v>
          </cell>
        </row>
        <row r="419">
          <cell r="B419">
            <v>22</v>
          </cell>
        </row>
        <row r="420">
          <cell r="B420">
            <v>7</v>
          </cell>
        </row>
        <row r="421">
          <cell r="B421">
            <v>80</v>
          </cell>
        </row>
        <row r="422">
          <cell r="B422">
            <v>12</v>
          </cell>
        </row>
        <row r="423">
          <cell r="B423">
            <v>57</v>
          </cell>
        </row>
        <row r="424">
          <cell r="B424">
            <v>1</v>
          </cell>
        </row>
        <row r="425">
          <cell r="B425">
            <v>1</v>
          </cell>
        </row>
        <row r="426">
          <cell r="B426">
            <v>12</v>
          </cell>
        </row>
        <row r="427">
          <cell r="B427">
            <v>56</v>
          </cell>
        </row>
        <row r="428">
          <cell r="B428">
            <v>129</v>
          </cell>
        </row>
        <row r="429">
          <cell r="B429">
            <v>78</v>
          </cell>
        </row>
        <row r="430">
          <cell r="B430">
            <v>14</v>
          </cell>
        </row>
        <row r="431">
          <cell r="B431">
            <v>33</v>
          </cell>
        </row>
        <row r="432">
          <cell r="B432">
            <v>24</v>
          </cell>
        </row>
        <row r="433">
          <cell r="B433">
            <v>43</v>
          </cell>
        </row>
        <row r="434">
          <cell r="B434">
            <v>10</v>
          </cell>
        </row>
        <row r="435">
          <cell r="B435">
            <v>97</v>
          </cell>
        </row>
        <row r="436">
          <cell r="B436">
            <v>89</v>
          </cell>
        </row>
        <row r="437">
          <cell r="B437">
            <v>116</v>
          </cell>
        </row>
        <row r="438">
          <cell r="B438">
            <v>30</v>
          </cell>
        </row>
        <row r="439">
          <cell r="B439">
            <v>4</v>
          </cell>
        </row>
        <row r="440">
          <cell r="B440">
            <v>132</v>
          </cell>
        </row>
        <row r="441">
          <cell r="B441">
            <v>3</v>
          </cell>
        </row>
        <row r="442">
          <cell r="B442">
            <v>228</v>
          </cell>
        </row>
        <row r="443">
          <cell r="B443">
            <v>3</v>
          </cell>
        </row>
        <row r="444">
          <cell r="B444">
            <v>1</v>
          </cell>
        </row>
        <row r="445">
          <cell r="B445">
            <v>109</v>
          </cell>
        </row>
        <row r="446">
          <cell r="B446">
            <v>134</v>
          </cell>
        </row>
        <row r="447">
          <cell r="B447">
            <v>411</v>
          </cell>
        </row>
        <row r="448">
          <cell r="B448">
            <v>141</v>
          </cell>
        </row>
        <row r="449">
          <cell r="B449">
            <v>656</v>
          </cell>
        </row>
        <row r="450">
          <cell r="B450">
            <v>6</v>
          </cell>
        </row>
        <row r="451">
          <cell r="B451">
            <v>4</v>
          </cell>
        </row>
        <row r="452">
          <cell r="B452">
            <v>3</v>
          </cell>
        </row>
        <row r="453">
          <cell r="B453">
            <v>14</v>
          </cell>
        </row>
        <row r="454">
          <cell r="B454">
            <v>93</v>
          </cell>
        </row>
        <row r="455">
          <cell r="B455">
            <v>72</v>
          </cell>
        </row>
        <row r="456">
          <cell r="B456">
            <v>212</v>
          </cell>
        </row>
        <row r="457">
          <cell r="B457">
            <v>3</v>
          </cell>
        </row>
        <row r="458">
          <cell r="B458">
            <v>2</v>
          </cell>
        </row>
        <row r="459">
          <cell r="B459">
            <v>95</v>
          </cell>
        </row>
        <row r="460">
          <cell r="B460">
            <v>62</v>
          </cell>
        </row>
        <row r="461">
          <cell r="B461">
            <v>297</v>
          </cell>
        </row>
        <row r="462">
          <cell r="B462">
            <v>93</v>
          </cell>
        </row>
        <row r="463">
          <cell r="B463">
            <v>375</v>
          </cell>
        </row>
        <row r="464">
          <cell r="B464">
            <v>1</v>
          </cell>
        </row>
        <row r="465">
          <cell r="B465">
            <v>6</v>
          </cell>
        </row>
        <row r="466">
          <cell r="B466">
            <v>1</v>
          </cell>
        </row>
        <row r="467">
          <cell r="B467">
            <v>48</v>
          </cell>
        </row>
        <row r="468">
          <cell r="B468">
            <v>306</v>
          </cell>
        </row>
        <row r="469">
          <cell r="B469">
            <v>4140</v>
          </cell>
        </row>
        <row r="470">
          <cell r="B470">
            <v>3434</v>
          </cell>
        </row>
        <row r="471">
          <cell r="B471">
            <v>50</v>
          </cell>
        </row>
        <row r="472">
          <cell r="B472">
            <v>65</v>
          </cell>
        </row>
        <row r="473">
          <cell r="B473">
            <v>443</v>
          </cell>
        </row>
        <row r="474">
          <cell r="B474">
            <v>1</v>
          </cell>
        </row>
        <row r="475">
          <cell r="B475">
            <v>125</v>
          </cell>
        </row>
        <row r="476">
          <cell r="B476">
            <v>333</v>
          </cell>
        </row>
        <row r="477">
          <cell r="B477">
            <v>188</v>
          </cell>
        </row>
        <row r="478">
          <cell r="B478">
            <v>510</v>
          </cell>
        </row>
        <row r="479">
          <cell r="B479">
            <v>2</v>
          </cell>
        </row>
        <row r="480">
          <cell r="B480">
            <v>14</v>
          </cell>
        </row>
        <row r="481">
          <cell r="B481">
            <v>10</v>
          </cell>
        </row>
        <row r="482">
          <cell r="B482">
            <v>15</v>
          </cell>
        </row>
        <row r="483">
          <cell r="B483">
            <v>1</v>
          </cell>
        </row>
        <row r="484">
          <cell r="B484">
            <v>10</v>
          </cell>
        </row>
        <row r="485">
          <cell r="B485">
            <v>81</v>
          </cell>
        </row>
        <row r="486">
          <cell r="B486">
            <v>1</v>
          </cell>
        </row>
        <row r="487">
          <cell r="B487">
            <v>50</v>
          </cell>
        </row>
        <row r="488">
          <cell r="B488">
            <v>71</v>
          </cell>
        </row>
        <row r="489">
          <cell r="B489">
            <v>1</v>
          </cell>
        </row>
        <row r="490">
          <cell r="B490">
            <v>44</v>
          </cell>
        </row>
        <row r="491">
          <cell r="B491">
            <v>2</v>
          </cell>
        </row>
        <row r="492">
          <cell r="B492">
            <v>23</v>
          </cell>
        </row>
        <row r="493">
          <cell r="B493">
            <v>20</v>
          </cell>
        </row>
        <row r="494">
          <cell r="B494">
            <v>50</v>
          </cell>
        </row>
        <row r="495">
          <cell r="B495">
            <v>1</v>
          </cell>
        </row>
        <row r="496">
          <cell r="B496">
            <v>36</v>
          </cell>
        </row>
        <row r="497">
          <cell r="B497">
            <v>12</v>
          </cell>
        </row>
        <row r="498">
          <cell r="B498">
            <v>34</v>
          </cell>
        </row>
        <row r="499">
          <cell r="B499">
            <v>28</v>
          </cell>
        </row>
        <row r="500">
          <cell r="B500">
            <v>101</v>
          </cell>
        </row>
        <row r="501">
          <cell r="B501">
            <v>3</v>
          </cell>
        </row>
        <row r="502">
          <cell r="B502">
            <v>2</v>
          </cell>
        </row>
        <row r="503">
          <cell r="B503">
            <v>10</v>
          </cell>
        </row>
        <row r="504">
          <cell r="B504">
            <v>49</v>
          </cell>
        </row>
        <row r="505">
          <cell r="B505">
            <v>6</v>
          </cell>
        </row>
        <row r="506">
          <cell r="B506">
            <v>10</v>
          </cell>
        </row>
        <row r="507">
          <cell r="B507">
            <v>21</v>
          </cell>
        </row>
        <row r="508">
          <cell r="B508">
            <v>72</v>
          </cell>
        </row>
        <row r="509">
          <cell r="B509">
            <v>8</v>
          </cell>
        </row>
        <row r="510">
          <cell r="B510">
            <v>32</v>
          </cell>
        </row>
        <row r="511">
          <cell r="B511">
            <v>35</v>
          </cell>
        </row>
        <row r="512">
          <cell r="B512">
            <v>1</v>
          </cell>
        </row>
        <row r="513">
          <cell r="B513">
            <v>113</v>
          </cell>
        </row>
        <row r="514">
          <cell r="B514">
            <v>1</v>
          </cell>
        </row>
        <row r="515">
          <cell r="B515">
            <v>1</v>
          </cell>
        </row>
        <row r="516">
          <cell r="B516">
            <v>14</v>
          </cell>
        </row>
        <row r="517">
          <cell r="B517">
            <v>18</v>
          </cell>
        </row>
        <row r="518">
          <cell r="B518">
            <v>100</v>
          </cell>
        </row>
        <row r="519">
          <cell r="B519">
            <v>20</v>
          </cell>
        </row>
        <row r="520">
          <cell r="B520">
            <v>1</v>
          </cell>
        </row>
        <row r="521">
          <cell r="B521">
            <v>407</v>
          </cell>
        </row>
        <row r="522">
          <cell r="B522">
            <v>6</v>
          </cell>
        </row>
        <row r="523">
          <cell r="B523">
            <v>679</v>
          </cell>
        </row>
        <row r="524">
          <cell r="B524">
            <v>13</v>
          </cell>
        </row>
        <row r="525">
          <cell r="B525">
            <v>2</v>
          </cell>
        </row>
        <row r="526">
          <cell r="B526">
            <v>85</v>
          </cell>
        </row>
        <row r="527">
          <cell r="B527">
            <v>142</v>
          </cell>
        </row>
        <row r="528">
          <cell r="B528">
            <v>142</v>
          </cell>
        </row>
        <row r="529">
          <cell r="B529">
            <v>142</v>
          </cell>
        </row>
        <row r="530">
          <cell r="B530">
            <v>142</v>
          </cell>
        </row>
        <row r="531">
          <cell r="B531">
            <v>1750</v>
          </cell>
        </row>
        <row r="532">
          <cell r="B532">
            <v>1750</v>
          </cell>
        </row>
        <row r="533">
          <cell r="B533">
            <v>1750</v>
          </cell>
        </row>
        <row r="534">
          <cell r="B534">
            <v>1750</v>
          </cell>
        </row>
        <row r="535">
          <cell r="B535">
            <v>1750</v>
          </cell>
        </row>
        <row r="536">
          <cell r="B536">
            <v>1750</v>
          </cell>
        </row>
        <row r="537">
          <cell r="B537">
            <v>1750</v>
          </cell>
        </row>
        <row r="538">
          <cell r="B538">
            <v>1750</v>
          </cell>
        </row>
        <row r="539">
          <cell r="B539">
            <v>1750</v>
          </cell>
        </row>
        <row r="540">
          <cell r="B540">
            <v>844</v>
          </cell>
        </row>
        <row r="541">
          <cell r="B541">
            <v>844</v>
          </cell>
        </row>
        <row r="542">
          <cell r="B542">
            <v>844</v>
          </cell>
        </row>
        <row r="543">
          <cell r="B543">
            <v>844</v>
          </cell>
        </row>
        <row r="544">
          <cell r="B544">
            <v>844</v>
          </cell>
        </row>
        <row r="545">
          <cell r="B545">
            <v>844</v>
          </cell>
        </row>
        <row r="546">
          <cell r="B546">
            <v>844</v>
          </cell>
        </row>
        <row r="547">
          <cell r="B547">
            <v>45</v>
          </cell>
        </row>
        <row r="548">
          <cell r="B548">
            <v>45</v>
          </cell>
        </row>
        <row r="549">
          <cell r="B549">
            <v>45</v>
          </cell>
        </row>
        <row r="550">
          <cell r="B550">
            <v>45</v>
          </cell>
        </row>
        <row r="551">
          <cell r="B551">
            <v>297</v>
          </cell>
        </row>
        <row r="552">
          <cell r="B552">
            <v>297</v>
          </cell>
        </row>
        <row r="553">
          <cell r="B553">
            <v>297</v>
          </cell>
        </row>
        <row r="554">
          <cell r="B554">
            <v>297</v>
          </cell>
        </row>
        <row r="555">
          <cell r="B555">
            <v>297</v>
          </cell>
        </row>
        <row r="556">
          <cell r="B556">
            <v>8078</v>
          </cell>
        </row>
        <row r="557">
          <cell r="B557">
            <v>8078</v>
          </cell>
        </row>
        <row r="558">
          <cell r="B558">
            <v>8078</v>
          </cell>
        </row>
        <row r="559">
          <cell r="B559">
            <v>8078</v>
          </cell>
        </row>
        <row r="560">
          <cell r="B560">
            <v>8078</v>
          </cell>
        </row>
        <row r="561">
          <cell r="B561">
            <v>8078</v>
          </cell>
        </row>
        <row r="562">
          <cell r="B562">
            <v>8078</v>
          </cell>
        </row>
        <row r="563">
          <cell r="B563">
            <v>8078</v>
          </cell>
        </row>
        <row r="564">
          <cell r="B564">
            <v>8078</v>
          </cell>
        </row>
        <row r="565">
          <cell r="B565">
            <v>8078</v>
          </cell>
        </row>
        <row r="566">
          <cell r="B566">
            <v>312</v>
          </cell>
        </row>
        <row r="567">
          <cell r="B567">
            <v>312</v>
          </cell>
        </row>
        <row r="568">
          <cell r="B568">
            <v>312</v>
          </cell>
        </row>
        <row r="569">
          <cell r="B569">
            <v>312</v>
          </cell>
        </row>
        <row r="570">
          <cell r="B570">
            <v>312</v>
          </cell>
        </row>
        <row r="571">
          <cell r="B571">
            <v>312</v>
          </cell>
        </row>
        <row r="572">
          <cell r="B572">
            <v>312</v>
          </cell>
        </row>
        <row r="573">
          <cell r="B573">
            <v>312</v>
          </cell>
        </row>
        <row r="574">
          <cell r="B574">
            <v>362</v>
          </cell>
        </row>
        <row r="575">
          <cell r="B575">
            <v>362</v>
          </cell>
        </row>
        <row r="576">
          <cell r="B576">
            <v>362</v>
          </cell>
        </row>
        <row r="577">
          <cell r="B577">
            <v>362</v>
          </cell>
        </row>
        <row r="578">
          <cell r="B578">
            <v>362</v>
          </cell>
        </row>
        <row r="579">
          <cell r="B579">
            <v>257</v>
          </cell>
        </row>
        <row r="580">
          <cell r="B580">
            <v>257</v>
          </cell>
        </row>
        <row r="581">
          <cell r="B581">
            <v>257</v>
          </cell>
        </row>
        <row r="582">
          <cell r="B582">
            <v>257</v>
          </cell>
        </row>
        <row r="583">
          <cell r="B583">
            <v>257</v>
          </cell>
        </row>
        <row r="584">
          <cell r="B584">
            <v>257</v>
          </cell>
        </row>
        <row r="585">
          <cell r="B585">
            <v>162</v>
          </cell>
        </row>
        <row r="586">
          <cell r="B586">
            <v>162</v>
          </cell>
        </row>
        <row r="587">
          <cell r="B587">
            <v>162</v>
          </cell>
        </row>
        <row r="588">
          <cell r="B588">
            <v>162</v>
          </cell>
        </row>
        <row r="589">
          <cell r="B589">
            <v>162</v>
          </cell>
        </row>
        <row r="590">
          <cell r="B590">
            <v>162</v>
          </cell>
        </row>
        <row r="591">
          <cell r="B591">
            <v>102</v>
          </cell>
        </row>
        <row r="592">
          <cell r="B592">
            <v>102</v>
          </cell>
        </row>
        <row r="593">
          <cell r="B593">
            <v>102</v>
          </cell>
        </row>
        <row r="594">
          <cell r="B594">
            <v>102</v>
          </cell>
        </row>
        <row r="595">
          <cell r="B595">
            <v>170</v>
          </cell>
        </row>
        <row r="596">
          <cell r="B596">
            <v>170</v>
          </cell>
        </row>
        <row r="597">
          <cell r="B597">
            <v>170</v>
          </cell>
        </row>
        <row r="598">
          <cell r="B598">
            <v>170</v>
          </cell>
        </row>
        <row r="599">
          <cell r="B599">
            <v>170</v>
          </cell>
        </row>
        <row r="600">
          <cell r="B600">
            <v>170</v>
          </cell>
        </row>
        <row r="601">
          <cell r="B601">
            <v>170</v>
          </cell>
        </row>
        <row r="602">
          <cell r="B602">
            <v>263</v>
          </cell>
        </row>
        <row r="603">
          <cell r="B603">
            <v>263</v>
          </cell>
        </row>
        <row r="604">
          <cell r="B604">
            <v>263</v>
          </cell>
        </row>
        <row r="605">
          <cell r="B605">
            <v>221</v>
          </cell>
        </row>
        <row r="606">
          <cell r="B606">
            <v>221</v>
          </cell>
        </row>
        <row r="607">
          <cell r="B607">
            <v>221</v>
          </cell>
        </row>
        <row r="608">
          <cell r="B608">
            <v>221</v>
          </cell>
        </row>
        <row r="609">
          <cell r="B609">
            <v>221</v>
          </cell>
        </row>
        <row r="610">
          <cell r="B610">
            <v>221</v>
          </cell>
        </row>
        <row r="611">
          <cell r="B611">
            <v>235</v>
          </cell>
        </row>
        <row r="612">
          <cell r="B612">
            <v>235</v>
          </cell>
        </row>
        <row r="613">
          <cell r="B613">
            <v>235</v>
          </cell>
        </row>
        <row r="614">
          <cell r="B614">
            <v>480</v>
          </cell>
        </row>
        <row r="615">
          <cell r="B615">
            <v>480</v>
          </cell>
        </row>
        <row r="616">
          <cell r="B616">
            <v>480</v>
          </cell>
        </row>
        <row r="617">
          <cell r="B617">
            <v>480</v>
          </cell>
        </row>
        <row r="618">
          <cell r="B618">
            <v>480</v>
          </cell>
        </row>
        <row r="619">
          <cell r="B619">
            <v>480</v>
          </cell>
        </row>
        <row r="620">
          <cell r="B620">
            <v>480</v>
          </cell>
        </row>
        <row r="621">
          <cell r="B621">
            <v>1462</v>
          </cell>
        </row>
        <row r="622">
          <cell r="B622">
            <v>1462</v>
          </cell>
        </row>
        <row r="623">
          <cell r="B623">
            <v>1462</v>
          </cell>
        </row>
        <row r="624">
          <cell r="B624">
            <v>1462</v>
          </cell>
        </row>
        <row r="625">
          <cell r="B625">
            <v>1462</v>
          </cell>
        </row>
        <row r="626">
          <cell r="B626">
            <v>1462</v>
          </cell>
        </row>
        <row r="627">
          <cell r="B627">
            <v>1462</v>
          </cell>
        </row>
        <row r="628">
          <cell r="B628">
            <v>1462</v>
          </cell>
        </row>
        <row r="629">
          <cell r="B629">
            <v>1462</v>
          </cell>
        </row>
        <row r="630">
          <cell r="B630">
            <v>384</v>
          </cell>
        </row>
        <row r="631">
          <cell r="B631">
            <v>384</v>
          </cell>
        </row>
        <row r="632">
          <cell r="B632">
            <v>384</v>
          </cell>
        </row>
        <row r="633">
          <cell r="B633">
            <v>384</v>
          </cell>
        </row>
        <row r="634">
          <cell r="B634">
            <v>384</v>
          </cell>
        </row>
        <row r="635">
          <cell r="B635">
            <v>1189</v>
          </cell>
        </row>
        <row r="636">
          <cell r="B636">
            <v>1189</v>
          </cell>
        </row>
        <row r="637">
          <cell r="B637">
            <v>1189</v>
          </cell>
        </row>
        <row r="638">
          <cell r="B638">
            <v>1189</v>
          </cell>
        </row>
        <row r="639">
          <cell r="B639">
            <v>1189</v>
          </cell>
        </row>
        <row r="640">
          <cell r="B640">
            <v>1189</v>
          </cell>
        </row>
        <row r="641">
          <cell r="B641">
            <v>1189</v>
          </cell>
        </row>
        <row r="642">
          <cell r="B642">
            <v>1189</v>
          </cell>
        </row>
        <row r="643">
          <cell r="B643">
            <v>1189</v>
          </cell>
        </row>
        <row r="644">
          <cell r="B644">
            <v>69</v>
          </cell>
        </row>
        <row r="645">
          <cell r="B645">
            <v>69</v>
          </cell>
        </row>
        <row r="646">
          <cell r="B646">
            <v>69</v>
          </cell>
        </row>
        <row r="647">
          <cell r="B647">
            <v>69</v>
          </cell>
        </row>
        <row r="648">
          <cell r="B648">
            <v>69</v>
          </cell>
        </row>
        <row r="649">
          <cell r="B649">
            <v>69</v>
          </cell>
        </row>
        <row r="650">
          <cell r="B650">
            <v>1290</v>
          </cell>
        </row>
        <row r="651">
          <cell r="B651">
            <v>1290</v>
          </cell>
        </row>
        <row r="652">
          <cell r="B652">
            <v>1290</v>
          </cell>
        </row>
        <row r="653">
          <cell r="B653">
            <v>1290</v>
          </cell>
        </row>
        <row r="654">
          <cell r="B654">
            <v>1290</v>
          </cell>
        </row>
        <row r="655">
          <cell r="B655">
            <v>1290</v>
          </cell>
        </row>
        <row r="656">
          <cell r="B656">
            <v>1290</v>
          </cell>
        </row>
        <row r="657">
          <cell r="B657">
            <v>1290</v>
          </cell>
        </row>
        <row r="658">
          <cell r="B658">
            <v>1290</v>
          </cell>
        </row>
        <row r="659">
          <cell r="B659">
            <v>1290</v>
          </cell>
        </row>
        <row r="660">
          <cell r="B660">
            <v>1290</v>
          </cell>
        </row>
        <row r="661">
          <cell r="B661">
            <v>1290</v>
          </cell>
        </row>
        <row r="662">
          <cell r="B662">
            <v>166</v>
          </cell>
        </row>
        <row r="663">
          <cell r="B663">
            <v>166</v>
          </cell>
        </row>
        <row r="664">
          <cell r="B664">
            <v>166</v>
          </cell>
        </row>
        <row r="665">
          <cell r="B665">
            <v>166</v>
          </cell>
        </row>
        <row r="666">
          <cell r="B666">
            <v>132</v>
          </cell>
        </row>
        <row r="667">
          <cell r="B667">
            <v>132</v>
          </cell>
        </row>
        <row r="668">
          <cell r="B668">
            <v>132</v>
          </cell>
        </row>
        <row r="669">
          <cell r="B669">
            <v>132</v>
          </cell>
        </row>
        <row r="670">
          <cell r="B670">
            <v>132</v>
          </cell>
        </row>
        <row r="671">
          <cell r="B671">
            <v>132</v>
          </cell>
        </row>
        <row r="672">
          <cell r="B672">
            <v>239</v>
          </cell>
        </row>
        <row r="673">
          <cell r="B673">
            <v>239</v>
          </cell>
        </row>
        <row r="674">
          <cell r="B674">
            <v>239</v>
          </cell>
        </row>
        <row r="675">
          <cell r="B675">
            <v>239</v>
          </cell>
        </row>
        <row r="676">
          <cell r="B676">
            <v>239</v>
          </cell>
        </row>
        <row r="677">
          <cell r="B677">
            <v>239</v>
          </cell>
        </row>
        <row r="678">
          <cell r="B678">
            <v>239</v>
          </cell>
        </row>
        <row r="679">
          <cell r="B679">
            <v>239</v>
          </cell>
        </row>
        <row r="680">
          <cell r="B680">
            <v>149</v>
          </cell>
        </row>
        <row r="681">
          <cell r="B681">
            <v>149</v>
          </cell>
        </row>
        <row r="682">
          <cell r="B682">
            <v>149</v>
          </cell>
        </row>
        <row r="683">
          <cell r="B683">
            <v>149</v>
          </cell>
        </row>
        <row r="684">
          <cell r="B684">
            <v>149</v>
          </cell>
        </row>
        <row r="685">
          <cell r="B685">
            <v>149</v>
          </cell>
        </row>
        <row r="686">
          <cell r="B686">
            <v>165</v>
          </cell>
        </row>
        <row r="687">
          <cell r="B687">
            <v>165</v>
          </cell>
        </row>
        <row r="688">
          <cell r="B688">
            <v>165</v>
          </cell>
        </row>
        <row r="689">
          <cell r="B689">
            <v>165</v>
          </cell>
        </row>
        <row r="690">
          <cell r="B690">
            <v>165</v>
          </cell>
        </row>
        <row r="691">
          <cell r="B691">
            <v>165</v>
          </cell>
        </row>
        <row r="692">
          <cell r="B692">
            <v>138</v>
          </cell>
        </row>
        <row r="693">
          <cell r="B693">
            <v>138</v>
          </cell>
        </row>
        <row r="694">
          <cell r="B694">
            <v>138</v>
          </cell>
        </row>
        <row r="695">
          <cell r="B695">
            <v>1193</v>
          </cell>
        </row>
        <row r="696">
          <cell r="B696">
            <v>1193</v>
          </cell>
        </row>
        <row r="697">
          <cell r="B697">
            <v>1193</v>
          </cell>
        </row>
        <row r="698">
          <cell r="B698">
            <v>1193</v>
          </cell>
        </row>
        <row r="699">
          <cell r="B699">
            <v>1193</v>
          </cell>
        </row>
        <row r="700">
          <cell r="B700">
            <v>1193</v>
          </cell>
        </row>
        <row r="701">
          <cell r="B701">
            <v>1193</v>
          </cell>
        </row>
        <row r="702">
          <cell r="B702">
            <v>22</v>
          </cell>
        </row>
        <row r="703">
          <cell r="B703">
            <v>110</v>
          </cell>
        </row>
        <row r="704">
          <cell r="B704">
            <v>110</v>
          </cell>
        </row>
        <row r="705">
          <cell r="B705">
            <v>10</v>
          </cell>
        </row>
        <row r="706">
          <cell r="B706">
            <v>699</v>
          </cell>
        </row>
        <row r="707">
          <cell r="B707">
            <v>699</v>
          </cell>
        </row>
        <row r="708">
          <cell r="B708">
            <v>913</v>
          </cell>
        </row>
        <row r="709">
          <cell r="B709">
            <v>913</v>
          </cell>
        </row>
        <row r="710">
          <cell r="B710">
            <v>8</v>
          </cell>
        </row>
        <row r="711">
          <cell r="B711">
            <v>123</v>
          </cell>
        </row>
        <row r="712">
          <cell r="B712">
            <v>123</v>
          </cell>
        </row>
        <row r="713">
          <cell r="B713">
            <v>6</v>
          </cell>
        </row>
        <row r="714">
          <cell r="B714">
            <v>1</v>
          </cell>
        </row>
        <row r="715">
          <cell r="B715">
            <v>351</v>
          </cell>
        </row>
        <row r="716">
          <cell r="B716">
            <v>395</v>
          </cell>
        </row>
        <row r="717">
          <cell r="B717">
            <v>395</v>
          </cell>
        </row>
        <row r="718">
          <cell r="B718">
            <v>10</v>
          </cell>
        </row>
        <row r="719">
          <cell r="B719">
            <v>80</v>
          </cell>
        </row>
        <row r="720">
          <cell r="B720">
            <v>7</v>
          </cell>
        </row>
        <row r="721">
          <cell r="B721">
            <v>1</v>
          </cell>
        </row>
        <row r="722">
          <cell r="B722">
            <v>8</v>
          </cell>
        </row>
        <row r="723">
          <cell r="B723">
            <v>30</v>
          </cell>
        </row>
        <row r="724">
          <cell r="B724">
            <v>30</v>
          </cell>
        </row>
        <row r="725">
          <cell r="B725">
            <v>7</v>
          </cell>
        </row>
        <row r="726">
          <cell r="B726">
            <v>125</v>
          </cell>
        </row>
        <row r="727">
          <cell r="B727">
            <v>136</v>
          </cell>
        </row>
        <row r="728">
          <cell r="B728">
            <v>1</v>
          </cell>
        </row>
        <row r="729">
          <cell r="B729">
            <v>33</v>
          </cell>
        </row>
        <row r="730">
          <cell r="B730">
            <v>2</v>
          </cell>
        </row>
        <row r="731">
          <cell r="B731">
            <v>4115</v>
          </cell>
        </row>
        <row r="732">
          <cell r="B732">
            <v>3394</v>
          </cell>
        </row>
        <row r="733">
          <cell r="B733">
            <v>2</v>
          </cell>
        </row>
        <row r="734">
          <cell r="B734">
            <v>49</v>
          </cell>
        </row>
        <row r="735">
          <cell r="B735">
            <v>64</v>
          </cell>
        </row>
        <row r="736">
          <cell r="B736">
            <v>442</v>
          </cell>
        </row>
        <row r="737">
          <cell r="B737">
            <v>1</v>
          </cell>
        </row>
        <row r="738">
          <cell r="B738">
            <v>6</v>
          </cell>
        </row>
        <row r="739">
          <cell r="B739">
            <v>4</v>
          </cell>
        </row>
        <row r="740">
          <cell r="B740">
            <v>1</v>
          </cell>
        </row>
        <row r="741">
          <cell r="B741">
            <v>49</v>
          </cell>
        </row>
        <row r="742">
          <cell r="B742">
            <v>49</v>
          </cell>
        </row>
        <row r="743">
          <cell r="B743">
            <v>212</v>
          </cell>
        </row>
        <row r="744">
          <cell r="B744">
            <v>212</v>
          </cell>
        </row>
        <row r="745">
          <cell r="B745">
            <v>2</v>
          </cell>
        </row>
        <row r="746">
          <cell r="B746">
            <v>2</v>
          </cell>
        </row>
        <row r="747">
          <cell r="B747">
            <v>3</v>
          </cell>
        </row>
        <row r="748">
          <cell r="B748">
            <v>46</v>
          </cell>
        </row>
        <row r="749">
          <cell r="B749">
            <v>111</v>
          </cell>
        </row>
        <row r="750">
          <cell r="B750">
            <v>189</v>
          </cell>
        </row>
        <row r="751">
          <cell r="B751">
            <v>4</v>
          </cell>
        </row>
        <row r="752">
          <cell r="B752">
            <v>2</v>
          </cell>
        </row>
        <row r="753">
          <cell r="B753">
            <v>56</v>
          </cell>
        </row>
        <row r="754">
          <cell r="B754">
            <v>73</v>
          </cell>
        </row>
        <row r="755">
          <cell r="B755">
            <v>73</v>
          </cell>
        </row>
        <row r="756">
          <cell r="B756">
            <v>164</v>
          </cell>
        </row>
        <row r="757">
          <cell r="B757">
            <v>164</v>
          </cell>
        </row>
        <row r="758">
          <cell r="B758">
            <v>20</v>
          </cell>
        </row>
        <row r="759">
          <cell r="B759">
            <v>20</v>
          </cell>
        </row>
        <row r="760">
          <cell r="B760">
            <v>34</v>
          </cell>
        </row>
        <row r="761">
          <cell r="B761">
            <v>99</v>
          </cell>
        </row>
        <row r="762">
          <cell r="B762">
            <v>99</v>
          </cell>
        </row>
        <row r="763">
          <cell r="B763">
            <v>1</v>
          </cell>
        </row>
        <row r="764">
          <cell r="B764">
            <v>28</v>
          </cell>
        </row>
        <row r="765">
          <cell r="B765">
            <v>28</v>
          </cell>
        </row>
        <row r="766">
          <cell r="B766">
            <v>12</v>
          </cell>
        </row>
        <row r="767">
          <cell r="B767">
            <v>66</v>
          </cell>
        </row>
        <row r="768">
          <cell r="B768">
            <v>2</v>
          </cell>
        </row>
        <row r="769">
          <cell r="B769">
            <v>22</v>
          </cell>
        </row>
        <row r="770">
          <cell r="B770">
            <v>87</v>
          </cell>
        </row>
        <row r="771">
          <cell r="B771">
            <v>87</v>
          </cell>
        </row>
        <row r="772">
          <cell r="B772">
            <v>69</v>
          </cell>
        </row>
        <row r="773">
          <cell r="B773">
            <v>69</v>
          </cell>
        </row>
        <row r="774">
          <cell r="B774">
            <v>1</v>
          </cell>
        </row>
        <row r="775">
          <cell r="B775">
            <v>1</v>
          </cell>
        </row>
        <row r="776">
          <cell r="B776">
            <v>12</v>
          </cell>
        </row>
        <row r="777">
          <cell r="B777">
            <v>56</v>
          </cell>
        </row>
        <row r="778">
          <cell r="B778">
            <v>129</v>
          </cell>
        </row>
        <row r="779">
          <cell r="B779">
            <v>78</v>
          </cell>
        </row>
        <row r="780">
          <cell r="B780">
            <v>47</v>
          </cell>
        </row>
        <row r="781">
          <cell r="B781">
            <v>47</v>
          </cell>
        </row>
        <row r="782">
          <cell r="B782">
            <v>67</v>
          </cell>
        </row>
        <row r="783">
          <cell r="B783">
            <v>67</v>
          </cell>
        </row>
        <row r="784">
          <cell r="B784">
            <v>107</v>
          </cell>
        </row>
        <row r="785">
          <cell r="B785">
            <v>107</v>
          </cell>
        </row>
        <row r="786">
          <cell r="B786">
            <v>89</v>
          </cell>
        </row>
        <row r="787">
          <cell r="B787">
            <v>116</v>
          </cell>
        </row>
        <row r="788">
          <cell r="B788">
            <v>30</v>
          </cell>
        </row>
        <row r="789">
          <cell r="B789">
            <v>136</v>
          </cell>
        </row>
        <row r="790">
          <cell r="B790">
            <v>136</v>
          </cell>
        </row>
        <row r="791">
          <cell r="B791">
            <v>231</v>
          </cell>
        </row>
        <row r="792">
          <cell r="B792">
            <v>231</v>
          </cell>
        </row>
        <row r="793">
          <cell r="B793">
            <v>3</v>
          </cell>
        </row>
        <row r="794">
          <cell r="B794">
            <v>1</v>
          </cell>
        </row>
        <row r="795">
          <cell r="B795">
            <v>109</v>
          </cell>
        </row>
        <row r="796">
          <cell r="B796">
            <v>545</v>
          </cell>
        </row>
        <row r="797">
          <cell r="B797">
            <v>545</v>
          </cell>
        </row>
        <row r="798">
          <cell r="B798">
            <v>797</v>
          </cell>
        </row>
        <row r="799">
          <cell r="B799">
            <v>797</v>
          </cell>
        </row>
        <row r="800">
          <cell r="B800">
            <v>10</v>
          </cell>
        </row>
        <row r="801">
          <cell r="B801">
            <v>10</v>
          </cell>
        </row>
        <row r="802">
          <cell r="B802">
            <v>3</v>
          </cell>
        </row>
        <row r="803">
          <cell r="B803">
            <v>107</v>
          </cell>
        </row>
        <row r="804">
          <cell r="B804">
            <v>107</v>
          </cell>
        </row>
        <row r="805">
          <cell r="B805">
            <v>72</v>
          </cell>
        </row>
        <row r="806">
          <cell r="B806">
            <v>212</v>
          </cell>
        </row>
        <row r="807">
          <cell r="B807">
            <v>3</v>
          </cell>
        </row>
        <row r="808">
          <cell r="B808">
            <v>2</v>
          </cell>
        </row>
        <row r="809">
          <cell r="B809">
            <v>95</v>
          </cell>
        </row>
        <row r="810">
          <cell r="B810">
            <v>359</v>
          </cell>
        </row>
        <row r="811">
          <cell r="B811">
            <v>359</v>
          </cell>
        </row>
        <row r="812">
          <cell r="B812">
            <v>468</v>
          </cell>
        </row>
        <row r="813">
          <cell r="B813">
            <v>468</v>
          </cell>
        </row>
        <row r="814">
          <cell r="B814">
            <v>7</v>
          </cell>
        </row>
        <row r="815">
          <cell r="B815">
            <v>7</v>
          </cell>
        </row>
        <row r="816">
          <cell r="B816">
            <v>1</v>
          </cell>
        </row>
        <row r="817">
          <cell r="B817">
            <v>354</v>
          </cell>
        </row>
        <row r="818">
          <cell r="B818">
            <v>354</v>
          </cell>
        </row>
        <row r="819">
          <cell r="B819">
            <v>25</v>
          </cell>
        </row>
        <row r="820">
          <cell r="B820">
            <v>40</v>
          </cell>
        </row>
        <row r="821">
          <cell r="B821">
            <v>1</v>
          </cell>
        </row>
        <row r="822">
          <cell r="B822">
            <v>1</v>
          </cell>
        </row>
        <row r="823">
          <cell r="B823">
            <v>1</v>
          </cell>
        </row>
        <row r="824">
          <cell r="B824">
            <v>1</v>
          </cell>
        </row>
        <row r="825">
          <cell r="B825">
            <v>458</v>
          </cell>
        </row>
        <row r="826">
          <cell r="B826">
            <v>458</v>
          </cell>
        </row>
        <row r="827">
          <cell r="B827">
            <v>698</v>
          </cell>
        </row>
        <row r="828">
          <cell r="B828">
            <v>698</v>
          </cell>
        </row>
        <row r="829">
          <cell r="B829">
            <v>16</v>
          </cell>
        </row>
        <row r="830">
          <cell r="B830">
            <v>16</v>
          </cell>
        </row>
        <row r="831">
          <cell r="B831">
            <v>25</v>
          </cell>
        </row>
        <row r="832">
          <cell r="B832">
            <v>25</v>
          </cell>
        </row>
        <row r="833">
          <cell r="B833">
            <v>1</v>
          </cell>
        </row>
        <row r="834">
          <cell r="B834">
            <v>91</v>
          </cell>
        </row>
        <row r="835">
          <cell r="B835">
            <v>91</v>
          </cell>
        </row>
        <row r="836">
          <cell r="B836">
            <v>1</v>
          </cell>
        </row>
        <row r="837">
          <cell r="B837">
            <v>50</v>
          </cell>
        </row>
        <row r="838">
          <cell r="B838">
            <v>71</v>
          </cell>
        </row>
        <row r="839">
          <cell r="B839">
            <v>1</v>
          </cell>
        </row>
        <row r="840">
          <cell r="B840">
            <v>44</v>
          </cell>
        </row>
        <row r="841">
          <cell r="B841">
            <v>25</v>
          </cell>
        </row>
        <row r="842">
          <cell r="B842">
            <v>25</v>
          </cell>
        </row>
        <row r="843">
          <cell r="B843">
            <v>70</v>
          </cell>
        </row>
        <row r="844">
          <cell r="B844">
            <v>70</v>
          </cell>
        </row>
        <row r="845">
          <cell r="B845">
            <v>37</v>
          </cell>
        </row>
        <row r="846">
          <cell r="B846">
            <v>37</v>
          </cell>
        </row>
        <row r="847">
          <cell r="B847">
            <v>46</v>
          </cell>
        </row>
        <row r="848">
          <cell r="B848">
            <v>46</v>
          </cell>
        </row>
        <row r="849">
          <cell r="B849">
            <v>129</v>
          </cell>
        </row>
        <row r="850">
          <cell r="B850">
            <v>129</v>
          </cell>
        </row>
        <row r="851">
          <cell r="B851">
            <v>3</v>
          </cell>
        </row>
        <row r="852">
          <cell r="B852">
            <v>2</v>
          </cell>
        </row>
        <row r="853">
          <cell r="B853">
            <v>59</v>
          </cell>
        </row>
        <row r="854">
          <cell r="B854">
            <v>59</v>
          </cell>
        </row>
        <row r="855">
          <cell r="B855">
            <v>16</v>
          </cell>
        </row>
        <row r="856">
          <cell r="B856">
            <v>16</v>
          </cell>
        </row>
        <row r="857">
          <cell r="B857">
            <v>93</v>
          </cell>
        </row>
        <row r="858">
          <cell r="B858">
            <v>93</v>
          </cell>
        </row>
        <row r="859">
          <cell r="B859">
            <v>40</v>
          </cell>
        </row>
        <row r="860">
          <cell r="B860">
            <v>40</v>
          </cell>
        </row>
        <row r="861">
          <cell r="B861">
            <v>35</v>
          </cell>
        </row>
        <row r="862">
          <cell r="B862">
            <v>114</v>
          </cell>
        </row>
        <row r="863">
          <cell r="B863">
            <v>114</v>
          </cell>
        </row>
        <row r="864">
          <cell r="B864">
            <v>1</v>
          </cell>
        </row>
        <row r="865">
          <cell r="B865">
            <v>15</v>
          </cell>
        </row>
        <row r="866">
          <cell r="B866">
            <v>15</v>
          </cell>
        </row>
        <row r="867">
          <cell r="B867">
            <v>18</v>
          </cell>
        </row>
        <row r="868">
          <cell r="B868">
            <v>100</v>
          </cell>
        </row>
        <row r="869">
          <cell r="B869">
            <v>20</v>
          </cell>
        </row>
        <row r="870">
          <cell r="B870">
            <v>408</v>
          </cell>
        </row>
        <row r="871">
          <cell r="B871">
            <v>408</v>
          </cell>
        </row>
        <row r="872">
          <cell r="B872">
            <v>685</v>
          </cell>
        </row>
        <row r="873">
          <cell r="B873">
            <v>685</v>
          </cell>
        </row>
        <row r="874">
          <cell r="B874">
            <v>13</v>
          </cell>
        </row>
        <row r="875">
          <cell r="B875">
            <v>2</v>
          </cell>
        </row>
        <row r="876">
          <cell r="B876">
            <v>85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14</v>
          </cell>
        </row>
        <row r="3">
          <cell r="C3">
            <v>25</v>
          </cell>
        </row>
        <row r="4">
          <cell r="C4">
            <v>198</v>
          </cell>
        </row>
        <row r="5">
          <cell r="C5">
            <v>152</v>
          </cell>
        </row>
        <row r="6">
          <cell r="C6">
            <v>293</v>
          </cell>
        </row>
        <row r="7">
          <cell r="C7">
            <v>1722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15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18</v>
          </cell>
        </row>
        <row r="15">
          <cell r="C15">
            <v>46</v>
          </cell>
        </row>
        <row r="16">
          <cell r="C16">
            <v>266</v>
          </cell>
        </row>
        <row r="17">
          <cell r="C17">
            <v>39</v>
          </cell>
        </row>
        <row r="18">
          <cell r="C18">
            <v>88</v>
          </cell>
        </row>
        <row r="19">
          <cell r="C19">
            <v>390</v>
          </cell>
        </row>
        <row r="20">
          <cell r="C20">
            <v>39</v>
          </cell>
        </row>
        <row r="21">
          <cell r="C21">
            <v>99</v>
          </cell>
        </row>
        <row r="22">
          <cell r="C22">
            <v>403</v>
          </cell>
        </row>
        <row r="23">
          <cell r="C23">
            <v>3</v>
          </cell>
        </row>
        <row r="24">
          <cell r="C24">
            <v>13</v>
          </cell>
        </row>
        <row r="25">
          <cell r="C25">
            <v>52</v>
          </cell>
        </row>
        <row r="26">
          <cell r="C26">
            <v>12</v>
          </cell>
        </row>
        <row r="27">
          <cell r="C27">
            <v>58</v>
          </cell>
        </row>
        <row r="28">
          <cell r="C28">
            <v>190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6</v>
          </cell>
        </row>
        <row r="34">
          <cell r="C34">
            <v>30</v>
          </cell>
        </row>
        <row r="35">
          <cell r="C35">
            <v>18</v>
          </cell>
        </row>
        <row r="36">
          <cell r="C36">
            <v>88</v>
          </cell>
        </row>
        <row r="37">
          <cell r="C37">
            <v>281</v>
          </cell>
        </row>
        <row r="38">
          <cell r="C38">
            <v>2</v>
          </cell>
        </row>
        <row r="39">
          <cell r="C39">
            <v>9</v>
          </cell>
        </row>
        <row r="40">
          <cell r="C40">
            <v>43</v>
          </cell>
        </row>
        <row r="41">
          <cell r="C41">
            <v>15</v>
          </cell>
        </row>
        <row r="42">
          <cell r="C42">
            <v>65</v>
          </cell>
        </row>
        <row r="43">
          <cell r="C43">
            <v>240</v>
          </cell>
        </row>
        <row r="44">
          <cell r="C44">
            <v>34</v>
          </cell>
        </row>
        <row r="45">
          <cell r="C45">
            <v>194</v>
          </cell>
        </row>
        <row r="46">
          <cell r="C46">
            <v>565</v>
          </cell>
        </row>
        <row r="47">
          <cell r="C47">
            <v>10</v>
          </cell>
        </row>
        <row r="48">
          <cell r="C48">
            <v>61</v>
          </cell>
        </row>
        <row r="49">
          <cell r="C49">
            <v>266</v>
          </cell>
        </row>
        <row r="50">
          <cell r="C50">
            <v>29</v>
          </cell>
        </row>
        <row r="51">
          <cell r="C51">
            <v>92</v>
          </cell>
        </row>
        <row r="52">
          <cell r="C52">
            <v>424</v>
          </cell>
        </row>
        <row r="53">
          <cell r="C53">
            <v>8</v>
          </cell>
        </row>
        <row r="54">
          <cell r="C54">
            <v>66</v>
          </cell>
        </row>
        <row r="55">
          <cell r="C55">
            <v>218</v>
          </cell>
        </row>
        <row r="56">
          <cell r="C56">
            <v>4105</v>
          </cell>
        </row>
        <row r="57">
          <cell r="C57">
            <v>1035</v>
          </cell>
        </row>
        <row r="58">
          <cell r="C58">
            <v>23568</v>
          </cell>
        </row>
        <row r="59">
          <cell r="C59">
            <v>5</v>
          </cell>
        </row>
        <row r="60">
          <cell r="C60">
            <v>9</v>
          </cell>
        </row>
        <row r="61">
          <cell r="C61">
            <v>192</v>
          </cell>
        </row>
        <row r="62">
          <cell r="C62">
            <v>18</v>
          </cell>
        </row>
        <row r="63">
          <cell r="C63">
            <v>50</v>
          </cell>
        </row>
        <row r="64">
          <cell r="C64">
            <v>177</v>
          </cell>
        </row>
        <row r="65">
          <cell r="C65">
            <v>0</v>
          </cell>
        </row>
        <row r="66">
          <cell r="C66">
            <v>6</v>
          </cell>
        </row>
        <row r="67">
          <cell r="C67">
            <v>28</v>
          </cell>
        </row>
        <row r="68">
          <cell r="C68">
            <v>0</v>
          </cell>
        </row>
        <row r="69">
          <cell r="C69">
            <v>19</v>
          </cell>
        </row>
        <row r="70">
          <cell r="C70">
            <v>46</v>
          </cell>
        </row>
        <row r="71">
          <cell r="C71">
            <v>23</v>
          </cell>
        </row>
        <row r="72">
          <cell r="C72">
            <v>27</v>
          </cell>
        </row>
        <row r="73">
          <cell r="C73">
            <v>216</v>
          </cell>
        </row>
        <row r="74">
          <cell r="C74">
            <v>3</v>
          </cell>
        </row>
        <row r="75">
          <cell r="C75">
            <v>30</v>
          </cell>
        </row>
        <row r="76">
          <cell r="C76">
            <v>81</v>
          </cell>
        </row>
        <row r="77">
          <cell r="C77">
            <v>18</v>
          </cell>
        </row>
        <row r="78">
          <cell r="C78">
            <v>57</v>
          </cell>
        </row>
        <row r="79">
          <cell r="C79">
            <v>194</v>
          </cell>
        </row>
        <row r="80">
          <cell r="C80">
            <v>91</v>
          </cell>
        </row>
        <row r="81">
          <cell r="C81">
            <v>155</v>
          </cell>
        </row>
        <row r="82">
          <cell r="C82">
            <v>1193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22</v>
          </cell>
        </row>
        <row r="3">
          <cell r="A3" t="str">
            <v>Вяземский</v>
          </cell>
          <cell r="B3">
            <v>388</v>
          </cell>
        </row>
        <row r="4">
          <cell r="A4" t="str">
            <v>Гагаринский</v>
          </cell>
          <cell r="B4">
            <v>439</v>
          </cell>
        </row>
        <row r="5">
          <cell r="A5" t="str">
            <v>Глинковский</v>
          </cell>
          <cell r="B5">
            <v>29</v>
          </cell>
        </row>
        <row r="6">
          <cell r="A6" t="str">
            <v>город Десногорск</v>
          </cell>
          <cell r="B6">
            <v>100</v>
          </cell>
        </row>
        <row r="7">
          <cell r="A7" t="str">
            <v>город Смоленск</v>
          </cell>
          <cell r="B7">
            <v>1242</v>
          </cell>
        </row>
        <row r="8">
          <cell r="A8" t="str">
            <v>Демидовский</v>
          </cell>
          <cell r="B8">
            <v>35</v>
          </cell>
        </row>
        <row r="9">
          <cell r="A9" t="str">
            <v>Дорогобужский</v>
          </cell>
          <cell r="B9">
            <v>79</v>
          </cell>
        </row>
        <row r="10">
          <cell r="A10" t="str">
            <v>Духовщинский</v>
          </cell>
          <cell r="B10">
            <v>55</v>
          </cell>
        </row>
        <row r="11">
          <cell r="A11" t="str">
            <v>Ельнинский</v>
          </cell>
          <cell r="B11">
            <v>51</v>
          </cell>
        </row>
        <row r="12">
          <cell r="A12" t="str">
            <v>Ершичский</v>
          </cell>
          <cell r="B12">
            <v>43</v>
          </cell>
        </row>
        <row r="13">
          <cell r="A13" t="str">
            <v>Кардымовский</v>
          </cell>
          <cell r="B13">
            <v>50</v>
          </cell>
        </row>
        <row r="14">
          <cell r="A14" t="str">
            <v>Краснинский</v>
          </cell>
          <cell r="B14">
            <v>50</v>
          </cell>
        </row>
        <row r="15">
          <cell r="A15" t="str">
            <v>Монастырщинский</v>
          </cell>
          <cell r="B15">
            <v>16</v>
          </cell>
        </row>
        <row r="16">
          <cell r="A16" t="str">
            <v>Новодугинский</v>
          </cell>
          <cell r="B16">
            <v>67</v>
          </cell>
        </row>
        <row r="17">
          <cell r="A17" t="str">
            <v>Починковский</v>
          </cell>
          <cell r="B17">
            <v>183</v>
          </cell>
        </row>
        <row r="18">
          <cell r="A18" t="str">
            <v>Рославльский</v>
          </cell>
          <cell r="B18">
            <v>498</v>
          </cell>
        </row>
        <row r="19">
          <cell r="A19" t="str">
            <v>Руднянский</v>
          </cell>
          <cell r="B19">
            <v>45</v>
          </cell>
        </row>
        <row r="20">
          <cell r="A20" t="str">
            <v>Сафоновский</v>
          </cell>
          <cell r="B20">
            <v>214</v>
          </cell>
        </row>
        <row r="21">
          <cell r="A21" t="str">
            <v>Смоленск</v>
          </cell>
          <cell r="B21">
            <v>5</v>
          </cell>
        </row>
        <row r="22">
          <cell r="A22" t="str">
            <v>Смоленский</v>
          </cell>
          <cell r="B22">
            <v>353</v>
          </cell>
        </row>
        <row r="23">
          <cell r="A23" t="str">
            <v>Сычевский</v>
          </cell>
          <cell r="B23">
            <v>24</v>
          </cell>
        </row>
        <row r="24">
          <cell r="A24" t="str">
            <v>Темкинский</v>
          </cell>
          <cell r="B24">
            <v>81</v>
          </cell>
        </row>
        <row r="25">
          <cell r="A25" t="str">
            <v>Угранский</v>
          </cell>
          <cell r="B25">
            <v>75</v>
          </cell>
        </row>
        <row r="26">
          <cell r="A26" t="str">
            <v>Хиславичский</v>
          </cell>
          <cell r="B26">
            <v>32</v>
          </cell>
        </row>
        <row r="27">
          <cell r="A27" t="str">
            <v>Холм-Жирковский</v>
          </cell>
          <cell r="B27">
            <v>24</v>
          </cell>
        </row>
        <row r="28">
          <cell r="A28" t="str">
            <v>Шумячский</v>
          </cell>
          <cell r="B28">
            <v>55</v>
          </cell>
        </row>
        <row r="29">
          <cell r="A29" t="str">
            <v>Ярцевский</v>
          </cell>
        </row>
        <row r="30">
          <cell r="A30">
            <v>22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1153</v>
          </cell>
        </row>
        <row r="3">
          <cell r="B3" t="str">
            <v>Вяземский ЕДДС</v>
          </cell>
          <cell r="C3">
            <v>195</v>
          </cell>
        </row>
        <row r="4">
          <cell r="B4" t="str">
            <v>Гагаринский ЕДДС</v>
          </cell>
          <cell r="C4">
            <v>64</v>
          </cell>
        </row>
        <row r="5">
          <cell r="B5" t="str">
            <v>Глинковский ЕДДС</v>
          </cell>
          <cell r="C5">
            <v>61</v>
          </cell>
        </row>
        <row r="6">
          <cell r="B6" t="str">
            <v>Демидовский ЕДДС</v>
          </cell>
          <cell r="C6">
            <v>108</v>
          </cell>
        </row>
        <row r="7">
          <cell r="B7" t="str">
            <v>Десногорск ЕДДС</v>
          </cell>
          <cell r="C7">
            <v>69</v>
          </cell>
        </row>
        <row r="8">
          <cell r="B8" t="str">
            <v>Дорогобужский ЕДДС</v>
          </cell>
          <cell r="C8">
            <v>67</v>
          </cell>
        </row>
        <row r="9">
          <cell r="B9" t="str">
            <v>Духовщинский ЕДДС</v>
          </cell>
          <cell r="C9">
            <v>945</v>
          </cell>
        </row>
        <row r="10">
          <cell r="B10" t="str">
            <v>ЕДДС</v>
          </cell>
          <cell r="C10">
            <v>27</v>
          </cell>
        </row>
        <row r="11">
          <cell r="B11" t="str">
            <v>Ельнинский ЕДДС</v>
          </cell>
          <cell r="C11">
            <v>730</v>
          </cell>
        </row>
        <row r="12">
          <cell r="B12" t="str">
            <v>Ершичский ЕДДС</v>
          </cell>
          <cell r="C12">
            <v>43</v>
          </cell>
        </row>
        <row r="13">
          <cell r="B13" t="str">
            <v>Кардымовский ЕДДС</v>
          </cell>
          <cell r="C13">
            <v>71</v>
          </cell>
        </row>
        <row r="14">
          <cell r="B14" t="str">
            <v>Краснинский ЕДДС</v>
          </cell>
          <cell r="C14">
            <v>307</v>
          </cell>
        </row>
        <row r="15">
          <cell r="B15" t="str">
            <v>Монастырщинский ЕДДС</v>
          </cell>
          <cell r="C15">
            <v>204</v>
          </cell>
        </row>
        <row r="16">
          <cell r="B16" t="str">
            <v>Новодугинский ЕДДС</v>
          </cell>
          <cell r="C16">
            <v>129</v>
          </cell>
        </row>
        <row r="17">
          <cell r="B17" t="str">
            <v>Починковский ЕДДС</v>
          </cell>
          <cell r="C17">
            <v>76</v>
          </cell>
        </row>
        <row r="18">
          <cell r="B18" t="str">
            <v>Рославльский ЕДДС</v>
          </cell>
          <cell r="C18">
            <v>36</v>
          </cell>
        </row>
        <row r="19">
          <cell r="B19" t="str">
            <v>Руднянский ЕДДС</v>
          </cell>
          <cell r="C19">
            <v>115</v>
          </cell>
        </row>
        <row r="20">
          <cell r="B20" t="str">
            <v>Сафоновский ЕДДС</v>
          </cell>
          <cell r="C20">
            <v>23</v>
          </cell>
        </row>
        <row r="21">
          <cell r="B21" t="str">
            <v>Смоленский район ЕДДС</v>
          </cell>
          <cell r="C21">
            <v>58</v>
          </cell>
        </row>
        <row r="22">
          <cell r="B22" t="str">
            <v>Сычевский ЕДДС</v>
          </cell>
          <cell r="C22">
            <v>19</v>
          </cell>
        </row>
        <row r="23">
          <cell r="B23" t="str">
            <v>Темкинский ЕДДС</v>
          </cell>
          <cell r="C23">
            <v>450</v>
          </cell>
        </row>
        <row r="24">
          <cell r="B24" t="str">
            <v>Угранский ЕДДС</v>
          </cell>
          <cell r="C24">
            <v>54</v>
          </cell>
        </row>
        <row r="25">
          <cell r="B25" t="str">
            <v>Х.-Жирковский ЕДДС</v>
          </cell>
          <cell r="C25">
            <v>57</v>
          </cell>
        </row>
        <row r="26">
          <cell r="B26" t="str">
            <v>Хиславичский ЕДДС</v>
          </cell>
          <cell r="C26">
            <v>552</v>
          </cell>
        </row>
        <row r="27">
          <cell r="B27" t="str">
            <v>Шумячский ЕДДС</v>
          </cell>
          <cell r="C27">
            <v>1048</v>
          </cell>
        </row>
        <row r="28">
          <cell r="B28" t="str">
            <v>Ярцевский ЕДДС</v>
          </cell>
          <cell r="C28">
            <v>126</v>
          </cell>
        </row>
        <row r="29">
          <cell r="B29">
            <v>1153</v>
          </cell>
          <cell r="C29">
            <v>8586</v>
          </cell>
        </row>
        <row r="30">
          <cell r="B30">
            <v>195</v>
          </cell>
          <cell r="C30">
            <v>30314</v>
          </cell>
        </row>
        <row r="31">
          <cell r="B31">
            <v>64</v>
          </cell>
          <cell r="C31">
            <v>5324</v>
          </cell>
        </row>
        <row r="32">
          <cell r="B32">
            <v>61</v>
          </cell>
          <cell r="C32">
            <v>7398</v>
          </cell>
        </row>
        <row r="33">
          <cell r="B33">
            <v>108</v>
          </cell>
          <cell r="C33">
            <v>10309</v>
          </cell>
        </row>
        <row r="34">
          <cell r="B34">
            <v>69</v>
          </cell>
          <cell r="C34">
            <v>5069</v>
          </cell>
        </row>
        <row r="35">
          <cell r="B35">
            <v>67</v>
          </cell>
          <cell r="C35">
            <v>21145</v>
          </cell>
        </row>
        <row r="36">
          <cell r="B36">
            <v>945</v>
          </cell>
          <cell r="C36">
            <v>19153</v>
          </cell>
        </row>
        <row r="37">
          <cell r="B37">
            <v>27</v>
          </cell>
          <cell r="C37">
            <v>35672</v>
          </cell>
        </row>
        <row r="38">
          <cell r="B38">
            <v>730</v>
          </cell>
          <cell r="C38">
            <v>20972</v>
          </cell>
        </row>
        <row r="39">
          <cell r="B39">
            <v>43</v>
          </cell>
          <cell r="C39">
            <v>13337</v>
          </cell>
        </row>
        <row r="40">
          <cell r="B40">
            <v>71</v>
          </cell>
          <cell r="C40">
            <v>12093</v>
          </cell>
        </row>
        <row r="41">
          <cell r="B41">
            <v>307</v>
          </cell>
          <cell r="C41">
            <v>16787</v>
          </cell>
        </row>
        <row r="42">
          <cell r="B42">
            <v>204</v>
          </cell>
          <cell r="C42">
            <v>45514</v>
          </cell>
        </row>
        <row r="43">
          <cell r="B43">
            <v>129</v>
          </cell>
          <cell r="C43">
            <v>22732</v>
          </cell>
        </row>
        <row r="44">
          <cell r="B44">
            <v>76</v>
          </cell>
          <cell r="C44">
            <v>17354</v>
          </cell>
        </row>
        <row r="45">
          <cell r="B45">
            <v>36</v>
          </cell>
          <cell r="C45">
            <v>17807</v>
          </cell>
        </row>
        <row r="46">
          <cell r="B46">
            <v>115</v>
          </cell>
          <cell r="C46">
            <v>37327</v>
          </cell>
        </row>
        <row r="47">
          <cell r="B47">
            <v>23</v>
          </cell>
          <cell r="C47">
            <v>31264</v>
          </cell>
        </row>
        <row r="48">
          <cell r="B48">
            <v>58</v>
          </cell>
          <cell r="C48">
            <v>194</v>
          </cell>
        </row>
        <row r="49">
          <cell r="B49">
            <v>19</v>
          </cell>
          <cell r="C49">
            <v>410</v>
          </cell>
        </row>
        <row r="50">
          <cell r="B50">
            <v>450</v>
          </cell>
          <cell r="C50">
            <v>14864</v>
          </cell>
        </row>
        <row r="51">
          <cell r="B51">
            <v>54</v>
          </cell>
          <cell r="C51">
            <v>410</v>
          </cell>
        </row>
        <row r="52">
          <cell r="B52">
            <v>57</v>
          </cell>
          <cell r="C52">
            <v>14864</v>
          </cell>
        </row>
        <row r="53">
          <cell r="B53">
            <v>552</v>
          </cell>
        </row>
        <row r="54">
          <cell r="B54">
            <v>1048</v>
          </cell>
        </row>
        <row r="55">
          <cell r="B55">
            <v>126</v>
          </cell>
        </row>
        <row r="56">
          <cell r="B56">
            <v>61</v>
          </cell>
        </row>
        <row r="57">
          <cell r="B57">
            <v>327</v>
          </cell>
        </row>
        <row r="58">
          <cell r="B58">
            <v>106</v>
          </cell>
        </row>
        <row r="59">
          <cell r="B59">
            <v>3796</v>
          </cell>
        </row>
        <row r="60">
          <cell r="B60">
            <v>177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ЕДДС</v>
          </cell>
        </row>
        <row r="5">
          <cell r="B5" t="str">
            <v>ДДС-04</v>
          </cell>
        </row>
        <row r="6">
          <cell r="B6" t="str">
            <v>Оперативный штаб</v>
          </cell>
        </row>
        <row r="7">
          <cell r="B7" t="str">
            <v>CОДЧ</v>
          </cell>
        </row>
        <row r="8">
          <cell r="B8" t="str">
            <v>CОДЧ</v>
          </cell>
        </row>
        <row r="9">
          <cell r="B9" t="str">
            <v>Service 03 Смоленск</v>
          </cell>
        </row>
        <row r="10">
          <cell r="B10" t="str">
            <v>Service 03 Смоленск</v>
          </cell>
        </row>
        <row r="11">
          <cell r="B11" t="str">
            <v>Вяземский ДДС-01</v>
          </cell>
        </row>
        <row r="12">
          <cell r="B12" t="str">
            <v>Вяземский ДДС-01</v>
          </cell>
        </row>
        <row r="13">
          <cell r="B13" t="str">
            <v>Вяземский ЕДДС</v>
          </cell>
        </row>
        <row r="14">
          <cell r="B14" t="str">
            <v>ДДС-04</v>
          </cell>
        </row>
        <row r="15">
          <cell r="B15" t="str">
            <v>Оперативный штаб</v>
          </cell>
        </row>
        <row r="16">
          <cell r="B16" t="str">
            <v>ЦОВ ТЕСТ Мос обл</v>
          </cell>
        </row>
        <row r="17">
          <cell r="B17" t="str">
            <v>CОДЧ</v>
          </cell>
        </row>
        <row r="18">
          <cell r="B18" t="str">
            <v>CОДЧ</v>
          </cell>
        </row>
        <row r="19">
          <cell r="B19" t="str">
            <v>Service 03 Смоленск</v>
          </cell>
        </row>
        <row r="20">
          <cell r="B20" t="str">
            <v>Service 03 Смоленск</v>
          </cell>
        </row>
        <row r="21">
          <cell r="B21" t="str">
            <v>Гагаринский ДДС-01</v>
          </cell>
        </row>
        <row r="22">
          <cell r="B22" t="str">
            <v>Гагаринский ЕДДС</v>
          </cell>
        </row>
        <row r="23">
          <cell r="B23" t="str">
            <v>ДДС-04</v>
          </cell>
        </row>
        <row r="24">
          <cell r="B24" t="str">
            <v>CОДЧ</v>
          </cell>
        </row>
        <row r="25">
          <cell r="B25" t="str">
            <v>Service 03 Смоленск</v>
          </cell>
        </row>
        <row r="26">
          <cell r="B26" t="str">
            <v>Service 03 Смоленск</v>
          </cell>
        </row>
        <row r="27">
          <cell r="B27" t="str">
            <v>Глинковский ЕДДС</v>
          </cell>
        </row>
        <row r="28">
          <cell r="B28" t="str">
            <v>CОДЧ</v>
          </cell>
        </row>
        <row r="29">
          <cell r="B29" t="str">
            <v>ДДС-03 Десногорск</v>
          </cell>
        </row>
        <row r="30">
          <cell r="B30" t="str">
            <v>Десногорск ДДС-01</v>
          </cell>
        </row>
        <row r="31">
          <cell r="B31" t="str">
            <v>Десногорск ЕДДС</v>
          </cell>
        </row>
        <row r="32">
          <cell r="B32" t="str">
            <v>CОДЧ</v>
          </cell>
        </row>
        <row r="33">
          <cell r="B33" t="str">
            <v>Service 03 Смоленск</v>
          </cell>
        </row>
        <row r="34">
          <cell r="B34" t="str">
            <v>Антитеррор</v>
          </cell>
        </row>
        <row r="35">
          <cell r="B35" t="str">
            <v>ДДС-01</v>
          </cell>
        </row>
        <row r="36">
          <cell r="B36" t="str">
            <v>ДДС-04</v>
          </cell>
        </row>
        <row r="37">
          <cell r="B37" t="str">
            <v>ЕДДС</v>
          </cell>
        </row>
        <row r="38">
          <cell r="B38" t="str">
            <v>ЦОВ Брянск</v>
          </cell>
        </row>
        <row r="39">
          <cell r="B39" t="str">
            <v>ЦОВ Тверь</v>
          </cell>
        </row>
        <row r="40">
          <cell r="B40" t="str">
            <v>ЦОВ ТЕСТ Мос обл</v>
          </cell>
        </row>
        <row r="41">
          <cell r="B41" t="str">
            <v>ЦУКС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Service 03 Смоленск</v>
          </cell>
        </row>
        <row r="45">
          <cell r="B45" t="str">
            <v>ДДС-04</v>
          </cell>
        </row>
        <row r="46">
          <cell r="B46" t="str">
            <v>Демидовский ЕДДС</v>
          </cell>
        </row>
        <row r="47">
          <cell r="B47" t="str">
            <v>CОДЧ</v>
          </cell>
        </row>
        <row r="48">
          <cell r="B48" t="str">
            <v>Service 03 Смоленск</v>
          </cell>
        </row>
        <row r="49">
          <cell r="B49" t="str">
            <v>ДДС-04</v>
          </cell>
        </row>
        <row r="50">
          <cell r="B50" t="str">
            <v>Дорогобужский ДДС-01</v>
          </cell>
        </row>
        <row r="51">
          <cell r="B51" t="str">
            <v>Дорогобужский ЕДДС</v>
          </cell>
        </row>
        <row r="52">
          <cell r="B52" t="str">
            <v>CОДЧ</v>
          </cell>
        </row>
        <row r="53">
          <cell r="B53" t="str">
            <v>Service 03 Смоленск</v>
          </cell>
        </row>
        <row r="54">
          <cell r="B54" t="str">
            <v>Service 03 Смоленск</v>
          </cell>
        </row>
        <row r="55">
          <cell r="B55" t="str">
            <v>Духовщинский ЕДДС</v>
          </cell>
        </row>
        <row r="56">
          <cell r="B56" t="str">
            <v>CОДЧ</v>
          </cell>
        </row>
        <row r="57">
          <cell r="B57" t="str">
            <v>Service 03 Смоленск</v>
          </cell>
        </row>
        <row r="58">
          <cell r="B58" t="str">
            <v>Service 03 Смоленск</v>
          </cell>
        </row>
        <row r="59">
          <cell r="B59" t="str">
            <v>Ельнинский ЕДДС</v>
          </cell>
        </row>
        <row r="60">
          <cell r="B60" t="str">
            <v>Ельнинский ЕДДС</v>
          </cell>
        </row>
        <row r="61">
          <cell r="B61" t="str">
            <v>CОДЧ</v>
          </cell>
        </row>
        <row r="62">
          <cell r="B62" t="str">
            <v>Service 03 Смоленск</v>
          </cell>
        </row>
        <row r="63">
          <cell r="B63" t="str">
            <v>Service 03 Смоленск</v>
          </cell>
        </row>
        <row r="64">
          <cell r="B64" t="str">
            <v>Ершичский ДДС-01</v>
          </cell>
        </row>
        <row r="65">
          <cell r="B65" t="str">
            <v>Ершичский ЕДДС</v>
          </cell>
        </row>
        <row r="66">
          <cell r="B66" t="str">
            <v>CОДЧ</v>
          </cell>
        </row>
        <row r="67">
          <cell r="B67" t="str">
            <v>Service 03 Смоленск</v>
          </cell>
        </row>
        <row r="68">
          <cell r="B68" t="str">
            <v>ДДС-04</v>
          </cell>
        </row>
        <row r="69">
          <cell r="B69" t="str">
            <v>Кардымовский ДДС-01</v>
          </cell>
        </row>
        <row r="70">
          <cell r="B70" t="str">
            <v>Кардымовский ЕДДС</v>
          </cell>
        </row>
        <row r="71">
          <cell r="B71" t="str">
            <v>CОДЧ</v>
          </cell>
        </row>
        <row r="72">
          <cell r="B72" t="str">
            <v>Service 03 Смоленск</v>
          </cell>
        </row>
        <row r="73">
          <cell r="B73" t="str">
            <v>Краснинский ДДС-01</v>
          </cell>
        </row>
        <row r="74">
          <cell r="B74" t="str">
            <v>Краснинский ЕДДС</v>
          </cell>
        </row>
        <row r="75">
          <cell r="B75" t="str">
            <v>CОДЧ</v>
          </cell>
        </row>
        <row r="76">
          <cell r="B76" t="str">
            <v>CОДЧ</v>
          </cell>
        </row>
        <row r="77">
          <cell r="B77" t="str">
            <v>Service 03 Смоленск</v>
          </cell>
        </row>
        <row r="78">
          <cell r="B78" t="str">
            <v>Service 03 Смоленск</v>
          </cell>
        </row>
        <row r="79">
          <cell r="B79" t="str">
            <v>ДДС-04</v>
          </cell>
        </row>
        <row r="80">
          <cell r="B80" t="str">
            <v>Монастырщинский ЕДДС</v>
          </cell>
        </row>
        <row r="81">
          <cell r="B81" t="str">
            <v>Монастырщинский ЕДДС</v>
          </cell>
        </row>
        <row r="82">
          <cell r="B82" t="str">
            <v>CОДЧ</v>
          </cell>
        </row>
        <row r="83">
          <cell r="B83" t="str">
            <v>Service 03 Смоленск</v>
          </cell>
        </row>
        <row r="84">
          <cell r="B84" t="str">
            <v>Новодугинский ДДС-01</v>
          </cell>
        </row>
        <row r="85">
          <cell r="B85" t="str">
            <v>Новодугинский ЕДДС</v>
          </cell>
        </row>
        <row r="86">
          <cell r="B86" t="str">
            <v>CОДЧ</v>
          </cell>
        </row>
        <row r="87">
          <cell r="B87" t="str">
            <v>CОДЧ</v>
          </cell>
        </row>
        <row r="88">
          <cell r="B88" t="str">
            <v>Service 03 Смоленск</v>
          </cell>
        </row>
        <row r="89">
          <cell r="B89" t="str">
            <v>ДДС-04</v>
          </cell>
        </row>
        <row r="90">
          <cell r="B90" t="str">
            <v>Починковский ДДС-01</v>
          </cell>
        </row>
        <row r="91">
          <cell r="B91" t="str">
            <v>Починковский ЕДДС</v>
          </cell>
        </row>
        <row r="92">
          <cell r="B92" t="str">
            <v>Починковский ЕДДС</v>
          </cell>
        </row>
        <row r="93">
          <cell r="B93" t="str">
            <v>CОДЧ</v>
          </cell>
        </row>
        <row r="94">
          <cell r="B94" t="str">
            <v>CОДЧ</v>
          </cell>
        </row>
        <row r="95">
          <cell r="B95" t="str">
            <v>Service 03 Смоленск</v>
          </cell>
        </row>
        <row r="96">
          <cell r="B96" t="str">
            <v>Service 03 Смоленск</v>
          </cell>
        </row>
        <row r="97">
          <cell r="B97" t="str">
            <v>ДДС-04</v>
          </cell>
        </row>
        <row r="98">
          <cell r="B98" t="str">
            <v>Рославльский ДДС-01</v>
          </cell>
        </row>
        <row r="99">
          <cell r="B99" t="str">
            <v>Рославльский ЕДДС</v>
          </cell>
        </row>
        <row r="100">
          <cell r="B100" t="str">
            <v>CОДЧ</v>
          </cell>
        </row>
        <row r="101">
          <cell r="B101" t="str">
            <v>CОДЧ</v>
          </cell>
        </row>
        <row r="102">
          <cell r="B102" t="str">
            <v>Service 03 Смоленск</v>
          </cell>
        </row>
        <row r="103">
          <cell r="B103" t="str">
            <v>Service 03 Смоленск</v>
          </cell>
        </row>
        <row r="104">
          <cell r="B104" t="str">
            <v>Руднянский ЕДДС</v>
          </cell>
        </row>
        <row r="105">
          <cell r="B105" t="str">
            <v>CОДЧ</v>
          </cell>
        </row>
        <row r="106">
          <cell r="B106" t="str">
            <v>CОДЧ</v>
          </cell>
        </row>
        <row r="107">
          <cell r="B107" t="str">
            <v>Service 03 Смоленск</v>
          </cell>
        </row>
        <row r="108">
          <cell r="B108" t="str">
            <v>Service 03 Смоленск</v>
          </cell>
        </row>
        <row r="109">
          <cell r="B109" t="str">
            <v>ДДС-04</v>
          </cell>
        </row>
        <row r="110">
          <cell r="B110" t="str">
            <v>Сафоновский ДДС-01</v>
          </cell>
        </row>
        <row r="111">
          <cell r="B111" t="str">
            <v>Сафоновский ЕДДС</v>
          </cell>
        </row>
        <row r="112">
          <cell r="B112" t="str">
            <v>Сафоновский ЕДДС</v>
          </cell>
        </row>
        <row r="113">
          <cell r="B113" t="str">
            <v>ЦУКС</v>
          </cell>
        </row>
        <row r="114">
          <cell r="B114" t="str">
            <v>CОДЧ</v>
          </cell>
        </row>
        <row r="115">
          <cell r="B115" t="str">
            <v>CОДЧ</v>
          </cell>
        </row>
        <row r="116">
          <cell r="B116" t="str">
            <v>Service 03 Смоленск</v>
          </cell>
        </row>
        <row r="117">
          <cell r="B117" t="str">
            <v>Service 03 Смоленск</v>
          </cell>
        </row>
        <row r="118">
          <cell r="B118" t="str">
            <v>ДДС-01</v>
          </cell>
        </row>
        <row r="119">
          <cell r="B119" t="str">
            <v>ДДС-04</v>
          </cell>
        </row>
        <row r="120">
          <cell r="B120" t="str">
            <v>ДДС-04</v>
          </cell>
        </row>
        <row r="121">
          <cell r="B121" t="str">
            <v>Смоленский район ЕДДС</v>
          </cell>
        </row>
        <row r="122">
          <cell r="B122" t="str">
            <v>Смоленский район ЕДДС</v>
          </cell>
        </row>
        <row r="123">
          <cell r="B123" t="str">
            <v>CОДЧ</v>
          </cell>
        </row>
        <row r="124">
          <cell r="B124" t="str">
            <v>Service 03 Смоленск</v>
          </cell>
        </row>
        <row r="125">
          <cell r="B125" t="str">
            <v>Service 03 Смоленск</v>
          </cell>
        </row>
        <row r="126">
          <cell r="B126" t="str">
            <v>ДДС-04</v>
          </cell>
        </row>
        <row r="127">
          <cell r="B127" t="str">
            <v>Сычевский ЕДДС</v>
          </cell>
        </row>
        <row r="128">
          <cell r="B128" t="str">
            <v>CОДЧ</v>
          </cell>
        </row>
        <row r="129">
          <cell r="B129" t="str">
            <v>Service 03 Смоленск</v>
          </cell>
        </row>
        <row r="130">
          <cell r="B130" t="str">
            <v>Темкинский ЕДДС</v>
          </cell>
        </row>
        <row r="131">
          <cell r="B131" t="str">
            <v>CОДЧ</v>
          </cell>
        </row>
        <row r="132">
          <cell r="B132" t="str">
            <v>Service 03 Смоленск</v>
          </cell>
        </row>
        <row r="133">
          <cell r="B133" t="str">
            <v>ДДС-04</v>
          </cell>
        </row>
        <row r="134">
          <cell r="B134" t="str">
            <v>Угранский ДДС-01</v>
          </cell>
        </row>
        <row r="135">
          <cell r="B135" t="str">
            <v>Угранский ЕДДС</v>
          </cell>
        </row>
        <row r="136">
          <cell r="B136" t="str">
            <v>CОДЧ</v>
          </cell>
        </row>
        <row r="137">
          <cell r="B137" t="str">
            <v>Service 03 Смоленск</v>
          </cell>
        </row>
        <row r="138">
          <cell r="B138" t="str">
            <v>Хиславичский ЕДДС</v>
          </cell>
        </row>
        <row r="139">
          <cell r="B139" t="str">
            <v>CОДЧ</v>
          </cell>
        </row>
        <row r="140">
          <cell r="B140" t="str">
            <v>Service 03 Смоленск</v>
          </cell>
        </row>
        <row r="141">
          <cell r="B141" t="str">
            <v>Х.-Жирковский ЕДДС</v>
          </cell>
        </row>
        <row r="142">
          <cell r="B142" t="str">
            <v>CОДЧ</v>
          </cell>
        </row>
        <row r="143">
          <cell r="B143" t="str">
            <v>Service 03 Смоленск</v>
          </cell>
        </row>
        <row r="144">
          <cell r="B144" t="str">
            <v>Шумячский ДДС-01</v>
          </cell>
        </row>
        <row r="145">
          <cell r="B145" t="str">
            <v>Шумячский ЕДДС</v>
          </cell>
        </row>
        <row r="146">
          <cell r="B146" t="str">
            <v>CОДЧ</v>
          </cell>
        </row>
        <row r="147">
          <cell r="B147" t="str">
            <v>Service 03 Смоленск</v>
          </cell>
        </row>
        <row r="148">
          <cell r="B148" t="str">
            <v>Service 03 Смоленск</v>
          </cell>
        </row>
        <row r="149">
          <cell r="B149" t="str">
            <v>ДДС-04</v>
          </cell>
        </row>
        <row r="150">
          <cell r="B150" t="str">
            <v>Ярцевский ДДС-01</v>
          </cell>
        </row>
        <row r="151">
          <cell r="B151" t="str">
            <v>Ярцевский ЕДДС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15</v>
          </cell>
        </row>
        <row r="3">
          <cell r="A3" t="str">
            <v>Вяземский</v>
          </cell>
          <cell r="B3">
            <v>252</v>
          </cell>
        </row>
        <row r="4">
          <cell r="A4" t="str">
            <v>Гагаринский</v>
          </cell>
          <cell r="B4">
            <v>128</v>
          </cell>
        </row>
        <row r="5">
          <cell r="A5" t="str">
            <v>Глинковский</v>
          </cell>
          <cell r="B5">
            <v>17</v>
          </cell>
        </row>
        <row r="6">
          <cell r="A6" t="str">
            <v>город Десногорск</v>
          </cell>
          <cell r="B6">
            <v>31</v>
          </cell>
        </row>
        <row r="7">
          <cell r="A7" t="str">
            <v>город Смоленск</v>
          </cell>
          <cell r="B7">
            <v>841</v>
          </cell>
        </row>
        <row r="8">
          <cell r="A8" t="str">
            <v>Демидовский</v>
          </cell>
          <cell r="B8">
            <v>28</v>
          </cell>
        </row>
        <row r="9">
          <cell r="A9" t="str">
            <v>Дорогобужский</v>
          </cell>
          <cell r="B9">
            <v>96</v>
          </cell>
        </row>
        <row r="10">
          <cell r="A10" t="str">
            <v>Духовщинский</v>
          </cell>
          <cell r="B10">
            <v>16</v>
          </cell>
        </row>
        <row r="11">
          <cell r="A11" t="str">
            <v>Ельнинский</v>
          </cell>
          <cell r="B11">
            <v>10</v>
          </cell>
        </row>
        <row r="12">
          <cell r="A12" t="str">
            <v>Ершичский</v>
          </cell>
          <cell r="B12">
            <v>15</v>
          </cell>
        </row>
        <row r="13">
          <cell r="A13" t="str">
            <v>Кардымовский</v>
          </cell>
          <cell r="B13">
            <v>29</v>
          </cell>
        </row>
        <row r="14">
          <cell r="A14" t="str">
            <v>Краснинский</v>
          </cell>
          <cell r="B14">
            <v>65</v>
          </cell>
        </row>
        <row r="15">
          <cell r="A15" t="str">
            <v>Монастырщинский</v>
          </cell>
          <cell r="B15">
            <v>10</v>
          </cell>
        </row>
        <row r="16">
          <cell r="A16" t="str">
            <v>Новодугинский</v>
          </cell>
          <cell r="B16">
            <v>18</v>
          </cell>
        </row>
        <row r="17">
          <cell r="A17" t="str">
            <v>Починковский</v>
          </cell>
          <cell r="B17">
            <v>80</v>
          </cell>
        </row>
        <row r="18">
          <cell r="A18" t="str">
            <v>Рославльский</v>
          </cell>
          <cell r="B18">
            <v>184</v>
          </cell>
        </row>
        <row r="19">
          <cell r="A19" t="str">
            <v>Руднянский</v>
          </cell>
          <cell r="B19">
            <v>32</v>
          </cell>
        </row>
        <row r="20">
          <cell r="A20" t="str">
            <v>Сафоновский</v>
          </cell>
          <cell r="B20">
            <v>130</v>
          </cell>
        </row>
        <row r="21">
          <cell r="A21" t="str">
            <v>Смоленский</v>
          </cell>
          <cell r="B21">
            <v>211</v>
          </cell>
        </row>
        <row r="22">
          <cell r="A22" t="str">
            <v>Сычевский</v>
          </cell>
          <cell r="B22">
            <v>15</v>
          </cell>
        </row>
        <row r="23">
          <cell r="A23" t="str">
            <v>Темкинский</v>
          </cell>
          <cell r="B23">
            <v>8</v>
          </cell>
        </row>
        <row r="24">
          <cell r="A24" t="str">
            <v>Угранский</v>
          </cell>
          <cell r="B24">
            <v>18</v>
          </cell>
        </row>
        <row r="25">
          <cell r="A25" t="str">
            <v>Хиславичский</v>
          </cell>
          <cell r="B25">
            <v>15</v>
          </cell>
        </row>
        <row r="26">
          <cell r="A26" t="str">
            <v>Холм-Жирковский</v>
          </cell>
          <cell r="B26">
            <v>29</v>
          </cell>
        </row>
        <row r="27">
          <cell r="A27" t="str">
            <v>Шумячский</v>
          </cell>
          <cell r="B27">
            <v>53</v>
          </cell>
        </row>
        <row r="28">
          <cell r="A28" t="str">
            <v>Ярцевский</v>
          </cell>
          <cell r="B28">
            <v>114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17</v>
          </cell>
        </row>
        <row r="3">
          <cell r="C3">
            <v>24</v>
          </cell>
        </row>
        <row r="4">
          <cell r="C4">
            <v>156</v>
          </cell>
        </row>
        <row r="5">
          <cell r="C5">
            <v>111</v>
          </cell>
        </row>
        <row r="6">
          <cell r="C6">
            <v>178</v>
          </cell>
        </row>
        <row r="7">
          <cell r="C7">
            <v>1446</v>
          </cell>
        </row>
        <row r="8">
          <cell r="C8">
            <v>69</v>
          </cell>
        </row>
        <row r="9">
          <cell r="C9">
            <v>135</v>
          </cell>
        </row>
        <row r="10">
          <cell r="C10">
            <v>928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42</v>
          </cell>
        </row>
        <row r="14">
          <cell r="C14">
            <v>17</v>
          </cell>
        </row>
        <row r="15">
          <cell r="C15">
            <v>28</v>
          </cell>
        </row>
        <row r="16">
          <cell r="C16">
            <v>288</v>
          </cell>
        </row>
        <row r="17">
          <cell r="C17">
            <v>29</v>
          </cell>
        </row>
        <row r="18">
          <cell r="C18">
            <v>39</v>
          </cell>
        </row>
        <row r="19">
          <cell r="C19">
            <v>282</v>
          </cell>
        </row>
        <row r="20">
          <cell r="C20">
            <v>30</v>
          </cell>
        </row>
        <row r="21">
          <cell r="C21">
            <v>65</v>
          </cell>
        </row>
        <row r="22">
          <cell r="C22">
            <v>331</v>
          </cell>
        </row>
        <row r="23">
          <cell r="C23">
            <v>19</v>
          </cell>
        </row>
        <row r="24">
          <cell r="C24">
            <v>24</v>
          </cell>
        </row>
        <row r="25">
          <cell r="C25">
            <v>209</v>
          </cell>
        </row>
        <row r="26">
          <cell r="C26">
            <v>11</v>
          </cell>
        </row>
        <row r="27">
          <cell r="C27">
            <v>34</v>
          </cell>
        </row>
        <row r="28">
          <cell r="C28">
            <v>184</v>
          </cell>
        </row>
        <row r="29">
          <cell r="C29">
            <v>6</v>
          </cell>
        </row>
        <row r="30">
          <cell r="C30">
            <v>11</v>
          </cell>
        </row>
        <row r="31">
          <cell r="C31">
            <v>85</v>
          </cell>
        </row>
        <row r="32">
          <cell r="C32">
            <v>6</v>
          </cell>
        </row>
        <row r="33">
          <cell r="C33">
            <v>19</v>
          </cell>
        </row>
        <row r="34">
          <cell r="C34">
            <v>168</v>
          </cell>
        </row>
        <row r="35">
          <cell r="C35">
            <v>18</v>
          </cell>
        </row>
        <row r="36">
          <cell r="C36">
            <v>32</v>
          </cell>
        </row>
        <row r="37">
          <cell r="C37">
            <v>260</v>
          </cell>
        </row>
        <row r="38">
          <cell r="C38">
            <v>16</v>
          </cell>
        </row>
        <row r="39">
          <cell r="C39">
            <v>14</v>
          </cell>
        </row>
        <row r="40">
          <cell r="C40">
            <v>140</v>
          </cell>
        </row>
        <row r="41">
          <cell r="C41">
            <v>18</v>
          </cell>
        </row>
        <row r="42">
          <cell r="C42">
            <v>27</v>
          </cell>
        </row>
        <row r="43">
          <cell r="C43">
            <v>177</v>
          </cell>
        </row>
        <row r="44">
          <cell r="C44">
            <v>27</v>
          </cell>
        </row>
        <row r="45">
          <cell r="C45">
            <v>63</v>
          </cell>
        </row>
        <row r="46">
          <cell r="C46">
            <v>436</v>
          </cell>
        </row>
        <row r="47">
          <cell r="C47">
            <v>75</v>
          </cell>
        </row>
        <row r="48">
          <cell r="C48">
            <v>117</v>
          </cell>
        </row>
        <row r="49">
          <cell r="C49">
            <v>1289</v>
          </cell>
        </row>
        <row r="50">
          <cell r="C50">
            <v>30</v>
          </cell>
        </row>
        <row r="51">
          <cell r="C51">
            <v>30</v>
          </cell>
        </row>
        <row r="52">
          <cell r="C52">
            <v>346</v>
          </cell>
        </row>
        <row r="53">
          <cell r="C53">
            <v>73</v>
          </cell>
        </row>
        <row r="54">
          <cell r="C54">
            <v>239</v>
          </cell>
        </row>
        <row r="55">
          <cell r="C55">
            <v>1129</v>
          </cell>
        </row>
        <row r="56">
          <cell r="C56">
            <v>3270</v>
          </cell>
        </row>
        <row r="57">
          <cell r="C57">
            <v>517</v>
          </cell>
        </row>
        <row r="58">
          <cell r="C58">
            <v>19126</v>
          </cell>
        </row>
        <row r="59">
          <cell r="C59">
            <v>52</v>
          </cell>
        </row>
        <row r="60">
          <cell r="C60">
            <v>126</v>
          </cell>
        </row>
        <row r="61">
          <cell r="C61">
            <v>1203</v>
          </cell>
        </row>
        <row r="62">
          <cell r="C62">
            <v>12</v>
          </cell>
        </row>
        <row r="63">
          <cell r="C63">
            <v>36</v>
          </cell>
        </row>
        <row r="64">
          <cell r="C64">
            <v>152</v>
          </cell>
        </row>
        <row r="65">
          <cell r="C65">
            <v>6</v>
          </cell>
        </row>
        <row r="66">
          <cell r="C66">
            <v>16</v>
          </cell>
        </row>
        <row r="67">
          <cell r="C67">
            <v>121</v>
          </cell>
        </row>
        <row r="68">
          <cell r="C68">
            <v>14</v>
          </cell>
        </row>
        <row r="69">
          <cell r="C69">
            <v>63</v>
          </cell>
        </row>
        <row r="70">
          <cell r="C70">
            <v>194</v>
          </cell>
        </row>
        <row r="71">
          <cell r="C71">
            <v>25</v>
          </cell>
        </row>
        <row r="72">
          <cell r="C72">
            <v>15</v>
          </cell>
        </row>
        <row r="73">
          <cell r="C73">
            <v>190</v>
          </cell>
        </row>
        <row r="74">
          <cell r="C74">
            <v>14</v>
          </cell>
        </row>
        <row r="75">
          <cell r="C75">
            <v>17</v>
          </cell>
        </row>
        <row r="76">
          <cell r="C76">
            <v>127</v>
          </cell>
        </row>
        <row r="77">
          <cell r="C77">
            <v>14</v>
          </cell>
        </row>
        <row r="78">
          <cell r="C78">
            <v>45</v>
          </cell>
        </row>
        <row r="79">
          <cell r="C79">
            <v>171</v>
          </cell>
        </row>
        <row r="80">
          <cell r="C80">
            <v>63</v>
          </cell>
        </row>
        <row r="81">
          <cell r="C81">
            <v>88</v>
          </cell>
        </row>
        <row r="82">
          <cell r="C82">
            <v>950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19</v>
          </cell>
        </row>
        <row r="3">
          <cell r="A3" t="str">
            <v>Вяземский</v>
          </cell>
          <cell r="B3">
            <v>309</v>
          </cell>
        </row>
        <row r="4">
          <cell r="A4" t="str">
            <v>Гагаринский</v>
          </cell>
          <cell r="B4">
            <v>229</v>
          </cell>
        </row>
        <row r="5">
          <cell r="A5" t="str">
            <v>Глинковский</v>
          </cell>
          <cell r="B5">
            <v>8</v>
          </cell>
        </row>
        <row r="6">
          <cell r="A6" t="str">
            <v>город Десногорск</v>
          </cell>
          <cell r="B6">
            <v>52</v>
          </cell>
        </row>
        <row r="7">
          <cell r="A7" t="str">
            <v>город Смоленск</v>
          </cell>
          <cell r="B7">
            <v>871</v>
          </cell>
        </row>
        <row r="8">
          <cell r="A8" t="str">
            <v>Демидовский</v>
          </cell>
          <cell r="B8">
            <v>38</v>
          </cell>
        </row>
        <row r="9">
          <cell r="A9" t="str">
            <v>Дорогобужский</v>
          </cell>
          <cell r="B9">
            <v>98</v>
          </cell>
        </row>
        <row r="10">
          <cell r="A10" t="str">
            <v>Духовщинский</v>
          </cell>
          <cell r="B10">
            <v>37</v>
          </cell>
        </row>
        <row r="11">
          <cell r="A11" t="str">
            <v>Ельнинский</v>
          </cell>
          <cell r="B11">
            <v>25</v>
          </cell>
        </row>
        <row r="12">
          <cell r="A12" t="str">
            <v>Ершичский</v>
          </cell>
          <cell r="B12">
            <v>18</v>
          </cell>
        </row>
        <row r="13">
          <cell r="A13" t="str">
            <v>Кардымовский</v>
          </cell>
          <cell r="B13">
            <v>33</v>
          </cell>
        </row>
        <row r="14">
          <cell r="A14" t="str">
            <v>Краснинский</v>
          </cell>
          <cell r="B14">
            <v>55</v>
          </cell>
        </row>
        <row r="15">
          <cell r="A15" t="str">
            <v>Монастырщинский</v>
          </cell>
          <cell r="B15">
            <v>18</v>
          </cell>
        </row>
        <row r="16">
          <cell r="A16" t="str">
            <v>Новодугинский</v>
          </cell>
          <cell r="B16">
            <v>37</v>
          </cell>
        </row>
        <row r="17">
          <cell r="A17" t="str">
            <v>Починковский</v>
          </cell>
          <cell r="B17">
            <v>105</v>
          </cell>
        </row>
        <row r="18">
          <cell r="A18" t="str">
            <v>Рославльский</v>
          </cell>
          <cell r="B18">
            <v>202</v>
          </cell>
        </row>
        <row r="19">
          <cell r="A19" t="str">
            <v>Руднянский</v>
          </cell>
          <cell r="B19">
            <v>29</v>
          </cell>
        </row>
        <row r="20">
          <cell r="A20" t="str">
            <v>Сафоновский</v>
          </cell>
          <cell r="B20">
            <v>196</v>
          </cell>
        </row>
        <row r="21">
          <cell r="A21" t="str">
            <v>Смоленский</v>
          </cell>
          <cell r="B21">
            <v>169</v>
          </cell>
        </row>
        <row r="22">
          <cell r="A22" t="str">
            <v>Сычевский</v>
          </cell>
          <cell r="B22">
            <v>23</v>
          </cell>
        </row>
        <row r="23">
          <cell r="A23" t="str">
            <v>Темкинский</v>
          </cell>
          <cell r="B23">
            <v>23</v>
          </cell>
        </row>
        <row r="24">
          <cell r="A24" t="str">
            <v>Угранский</v>
          </cell>
          <cell r="B24">
            <v>61</v>
          </cell>
        </row>
        <row r="25">
          <cell r="A25" t="str">
            <v>Хиславичский</v>
          </cell>
          <cell r="B25">
            <v>15</v>
          </cell>
        </row>
        <row r="26">
          <cell r="A26" t="str">
            <v>Холм-Жирковский</v>
          </cell>
          <cell r="B26">
            <v>29</v>
          </cell>
        </row>
        <row r="27">
          <cell r="A27" t="str">
            <v>Шумячский</v>
          </cell>
          <cell r="B27">
            <v>59</v>
          </cell>
        </row>
        <row r="28">
          <cell r="A28" t="str">
            <v>Ярцевский</v>
          </cell>
          <cell r="B28">
            <v>110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802</v>
          </cell>
        </row>
        <row r="3">
          <cell r="B3" t="str">
            <v>Вяземский ЕДДС</v>
          </cell>
          <cell r="C3">
            <v>51</v>
          </cell>
        </row>
        <row r="4">
          <cell r="B4" t="str">
            <v>Гагаринский ЕДДС</v>
          </cell>
          <cell r="C4">
            <v>27</v>
          </cell>
        </row>
        <row r="5">
          <cell r="B5" t="str">
            <v>Глинковский ЕДДС</v>
          </cell>
          <cell r="C5">
            <v>56</v>
          </cell>
        </row>
        <row r="6">
          <cell r="B6" t="str">
            <v>Демидовский ЕДДС</v>
          </cell>
          <cell r="C6">
            <v>711</v>
          </cell>
        </row>
        <row r="7">
          <cell r="B7" t="str">
            <v>Десногорск ЕДДС</v>
          </cell>
          <cell r="C7">
            <v>42</v>
          </cell>
        </row>
        <row r="8">
          <cell r="B8" t="str">
            <v>Дорогобужский ЕДДС</v>
          </cell>
          <cell r="C8">
            <v>60</v>
          </cell>
        </row>
        <row r="9">
          <cell r="B9" t="str">
            <v>Духовщинский ЕДДС</v>
          </cell>
          <cell r="C9">
            <v>265</v>
          </cell>
        </row>
        <row r="10">
          <cell r="B10" t="str">
            <v>ЕДДС</v>
          </cell>
          <cell r="C10">
            <v>27</v>
          </cell>
        </row>
        <row r="11">
          <cell r="B11" t="str">
            <v>Ельнинский ЕДДС</v>
          </cell>
          <cell r="C11">
            <v>148</v>
          </cell>
        </row>
        <row r="12">
          <cell r="B12" t="str">
            <v>Ершичский ЕДДС</v>
          </cell>
          <cell r="C12">
            <v>51</v>
          </cell>
        </row>
        <row r="13">
          <cell r="B13" t="str">
            <v>Кардымовский ЕДДС</v>
          </cell>
          <cell r="C13">
            <v>61</v>
          </cell>
        </row>
        <row r="14">
          <cell r="B14" t="str">
            <v>Краснинский ЕДДС</v>
          </cell>
          <cell r="C14">
            <v>92</v>
          </cell>
        </row>
        <row r="15">
          <cell r="B15" t="str">
            <v>Монастырщинский ЕДДС</v>
          </cell>
          <cell r="C15">
            <v>152</v>
          </cell>
        </row>
        <row r="16">
          <cell r="B16" t="str">
            <v>Новодугинский ЕДДС</v>
          </cell>
          <cell r="C16">
            <v>222</v>
          </cell>
        </row>
        <row r="17">
          <cell r="B17" t="str">
            <v>Починковский ЕДДС</v>
          </cell>
          <cell r="C17">
            <v>25</v>
          </cell>
        </row>
        <row r="18">
          <cell r="B18" t="str">
            <v>Рославльский ЕДДС</v>
          </cell>
          <cell r="C18">
            <v>56</v>
          </cell>
        </row>
        <row r="19">
          <cell r="B19" t="str">
            <v>Руднянский ЕДДС</v>
          </cell>
          <cell r="C19">
            <v>46</v>
          </cell>
        </row>
        <row r="20">
          <cell r="B20" t="str">
            <v>Сафоновский ЕДДС</v>
          </cell>
          <cell r="C20">
            <v>48</v>
          </cell>
        </row>
        <row r="21">
          <cell r="B21" t="str">
            <v>Смоленский район ЕДДС</v>
          </cell>
          <cell r="C21">
            <v>34</v>
          </cell>
        </row>
        <row r="22">
          <cell r="B22" t="str">
            <v>Сычевский ЕДДС</v>
          </cell>
          <cell r="C22">
            <v>35</v>
          </cell>
        </row>
        <row r="23">
          <cell r="B23" t="str">
            <v>Темкинский ЕДДС</v>
          </cell>
          <cell r="C23">
            <v>51</v>
          </cell>
        </row>
        <row r="24">
          <cell r="B24" t="str">
            <v>Угранский ЕДДС</v>
          </cell>
          <cell r="C24">
            <v>29</v>
          </cell>
        </row>
        <row r="25">
          <cell r="B25" t="str">
            <v>Х.-Жирковский ЕДДС</v>
          </cell>
          <cell r="C25">
            <v>96</v>
          </cell>
        </row>
        <row r="26">
          <cell r="B26" t="str">
            <v>Хиславичский ЕДДС</v>
          </cell>
          <cell r="C26">
            <v>613</v>
          </cell>
        </row>
        <row r="27">
          <cell r="B27" t="str">
            <v>Шумячский ЕДДС</v>
          </cell>
          <cell r="C27">
            <v>325</v>
          </cell>
        </row>
        <row r="28">
          <cell r="B28" t="str">
            <v>Ярцевский ЕДДС</v>
          </cell>
          <cell r="C28">
            <v>53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Service 03 Смоленск</v>
          </cell>
        </row>
        <row r="5">
          <cell r="B5" t="str">
            <v>Велижский ЕДДС</v>
          </cell>
        </row>
        <row r="6">
          <cell r="B6" t="str">
            <v>ДДС-04</v>
          </cell>
        </row>
        <row r="7">
          <cell r="B7" t="str">
            <v>CОДЧ</v>
          </cell>
        </row>
        <row r="8">
          <cell r="B8" t="str">
            <v>CОДЧ</v>
          </cell>
        </row>
        <row r="9">
          <cell r="B9" t="str">
            <v>Service 03 Смоленск</v>
          </cell>
        </row>
        <row r="10">
          <cell r="B10" t="str">
            <v>Service 03 Смоленск</v>
          </cell>
        </row>
        <row r="11">
          <cell r="B11" t="str">
            <v>Вяземский ДДС-01</v>
          </cell>
        </row>
        <row r="12">
          <cell r="B12" t="str">
            <v>Вяземский ЕДДС</v>
          </cell>
        </row>
        <row r="13">
          <cell r="B13" t="str">
            <v>Вяземский ЕДДС</v>
          </cell>
        </row>
        <row r="14">
          <cell r="B14" t="str">
            <v>ДДС-04</v>
          </cell>
        </row>
        <row r="15">
          <cell r="B15" t="str">
            <v>ЦУКС</v>
          </cell>
        </row>
        <row r="16">
          <cell r="B16" t="str">
            <v>CОДЧ</v>
          </cell>
        </row>
        <row r="17">
          <cell r="B17" t="str">
            <v>CОДЧ</v>
          </cell>
        </row>
        <row r="18">
          <cell r="B18" t="str">
            <v>Service 03 Смоленск</v>
          </cell>
        </row>
        <row r="19">
          <cell r="B19" t="str">
            <v>Service 03 Смоленск</v>
          </cell>
        </row>
        <row r="20">
          <cell r="B20" t="str">
            <v>Гагаринский ДДС-01</v>
          </cell>
        </row>
        <row r="21">
          <cell r="B21" t="str">
            <v>Гагаринский ЕДДС</v>
          </cell>
        </row>
        <row r="22">
          <cell r="B22" t="str">
            <v>Гагаринский ЕДДС</v>
          </cell>
        </row>
        <row r="23">
          <cell r="B23" t="str">
            <v>ДДС-04</v>
          </cell>
        </row>
        <row r="24">
          <cell r="B24" t="str">
            <v>ЦОВ ТЕСТ Мос обл</v>
          </cell>
        </row>
        <row r="25">
          <cell r="B25" t="str">
            <v>CОДЧ</v>
          </cell>
        </row>
        <row r="26">
          <cell r="B26" t="str">
            <v>Service 03 Смоленск</v>
          </cell>
        </row>
        <row r="27">
          <cell r="B27" t="str">
            <v>Глинковский ЕДДС</v>
          </cell>
        </row>
        <row r="28">
          <cell r="B28" t="str">
            <v>CОДЧ</v>
          </cell>
        </row>
        <row r="29">
          <cell r="B29" t="str">
            <v>ДДС-03 Десногорск</v>
          </cell>
        </row>
        <row r="30">
          <cell r="B30" t="str">
            <v>Десногорск ЕДДС</v>
          </cell>
        </row>
        <row r="31">
          <cell r="B31" t="str">
            <v>CОДЧ</v>
          </cell>
        </row>
        <row r="32">
          <cell r="B32" t="str">
            <v>Service 03 Смоленск</v>
          </cell>
        </row>
        <row r="33">
          <cell r="B33" t="str">
            <v>Антитеррор</v>
          </cell>
        </row>
        <row r="34">
          <cell r="B34" t="str">
            <v>ДДС-01</v>
          </cell>
        </row>
        <row r="35">
          <cell r="B35" t="str">
            <v>ДДС-04</v>
          </cell>
        </row>
        <row r="36">
          <cell r="B36" t="str">
            <v>ЕДДС</v>
          </cell>
        </row>
        <row r="37">
          <cell r="B37" t="str">
            <v>ЦОВ Брянск</v>
          </cell>
        </row>
        <row r="38">
          <cell r="B38" t="str">
            <v>ЦОВ ТЕСТ Мос обл</v>
          </cell>
        </row>
        <row r="39">
          <cell r="B39" t="str">
            <v>ЦОВ ТЕСТ Мос обл</v>
          </cell>
        </row>
        <row r="40">
          <cell r="B40" t="str">
            <v>ЦУКС</v>
          </cell>
        </row>
        <row r="41">
          <cell r="B41" t="str">
            <v>CОДЧ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Service 03 Смоленск</v>
          </cell>
        </row>
        <row r="45">
          <cell r="B45" t="str">
            <v>ДДС-04</v>
          </cell>
        </row>
        <row r="46">
          <cell r="B46" t="str">
            <v>Демидовский ДДС-01</v>
          </cell>
        </row>
        <row r="47">
          <cell r="B47" t="str">
            <v>Демидовский ЕДДС</v>
          </cell>
        </row>
        <row r="48">
          <cell r="B48" t="str">
            <v>CОДЧ</v>
          </cell>
        </row>
        <row r="49">
          <cell r="B49" t="str">
            <v>Service 03 Смоленск</v>
          </cell>
        </row>
        <row r="50">
          <cell r="B50" t="str">
            <v>ДДС-04</v>
          </cell>
        </row>
        <row r="51">
          <cell r="B51" t="str">
            <v>Дорогобужский ДДС-01</v>
          </cell>
        </row>
        <row r="52">
          <cell r="B52" t="str">
            <v>Дорогобужский ЕДДС</v>
          </cell>
        </row>
        <row r="53">
          <cell r="B53" t="str">
            <v>CОДЧ</v>
          </cell>
        </row>
        <row r="54">
          <cell r="B54" t="str">
            <v>Service 03 Смоленск</v>
          </cell>
        </row>
        <row r="55">
          <cell r="B55" t="str">
            <v>Духовщинский ДДС-01</v>
          </cell>
        </row>
        <row r="56">
          <cell r="B56" t="str">
            <v>Духовщинский ЕДДС</v>
          </cell>
        </row>
        <row r="57">
          <cell r="B57" t="str">
            <v>CОДЧ</v>
          </cell>
        </row>
        <row r="58">
          <cell r="B58" t="str">
            <v>Service 03 Смоленск</v>
          </cell>
        </row>
        <row r="59">
          <cell r="B59" t="str">
            <v>Service 03 Смоленск</v>
          </cell>
        </row>
        <row r="60">
          <cell r="B60" t="str">
            <v>ДДС-04</v>
          </cell>
        </row>
        <row r="61">
          <cell r="B61" t="str">
            <v>Ельнинский ЕДДС</v>
          </cell>
        </row>
        <row r="62">
          <cell r="B62" t="str">
            <v>CОДЧ</v>
          </cell>
        </row>
        <row r="63">
          <cell r="B63" t="str">
            <v>Service 03 Смоленск</v>
          </cell>
        </row>
        <row r="64">
          <cell r="B64" t="str">
            <v>Ершичский ЕДДС</v>
          </cell>
        </row>
        <row r="65">
          <cell r="B65" t="str">
            <v>CОДЧ</v>
          </cell>
        </row>
        <row r="66">
          <cell r="B66" t="str">
            <v>Service 03 Смоленск</v>
          </cell>
        </row>
        <row r="67">
          <cell r="B67" t="str">
            <v>ДДС-04</v>
          </cell>
        </row>
        <row r="68">
          <cell r="B68" t="str">
            <v>Кардымовский ДДС-01</v>
          </cell>
        </row>
        <row r="69">
          <cell r="B69" t="str">
            <v>Кардымовский ЕДДС</v>
          </cell>
        </row>
        <row r="70">
          <cell r="B70" t="str">
            <v>CОДЧ</v>
          </cell>
        </row>
        <row r="71">
          <cell r="B71" t="str">
            <v>Service 03 Смоленск</v>
          </cell>
        </row>
        <row r="72">
          <cell r="B72" t="str">
            <v>Краснинский ЕДДС</v>
          </cell>
        </row>
        <row r="73">
          <cell r="B73" t="str">
            <v>CОДЧ</v>
          </cell>
        </row>
        <row r="74">
          <cell r="B74" t="str">
            <v>Service 03 Смоленск</v>
          </cell>
        </row>
        <row r="75">
          <cell r="B75" t="str">
            <v>Service 03 Смоленск</v>
          </cell>
        </row>
        <row r="76">
          <cell r="B76" t="str">
            <v>Монастырщинский ДДС-01</v>
          </cell>
        </row>
        <row r="77">
          <cell r="B77" t="str">
            <v>Монастырщинский ЕДДС</v>
          </cell>
        </row>
        <row r="78">
          <cell r="B78" t="str">
            <v>Монастырщинский ЕДДС</v>
          </cell>
        </row>
        <row r="79">
          <cell r="B79" t="str">
            <v>CОДЧ</v>
          </cell>
        </row>
        <row r="80">
          <cell r="B80" t="str">
            <v>Service 03 Смоленск</v>
          </cell>
        </row>
        <row r="81">
          <cell r="B81" t="str">
            <v>Service 03 Смоленск</v>
          </cell>
        </row>
        <row r="82">
          <cell r="B82" t="str">
            <v>Новодугинский ЕДДС</v>
          </cell>
        </row>
        <row r="83">
          <cell r="B83" t="str">
            <v>CОДЧ</v>
          </cell>
        </row>
        <row r="84">
          <cell r="B84" t="str">
            <v>Service 03 Смоленск</v>
          </cell>
        </row>
        <row r="85">
          <cell r="B85" t="str">
            <v>Service 03 Смоленск</v>
          </cell>
        </row>
        <row r="86">
          <cell r="B86" t="str">
            <v>ДДС-04</v>
          </cell>
        </row>
        <row r="87">
          <cell r="B87" t="str">
            <v>Починковский ДДС-01</v>
          </cell>
        </row>
        <row r="88">
          <cell r="B88" t="str">
            <v>Починковский ЕДДС</v>
          </cell>
        </row>
        <row r="89">
          <cell r="B89" t="str">
            <v>CОДЧ</v>
          </cell>
        </row>
        <row r="90">
          <cell r="B90" t="str">
            <v>Service 03 Смоленск</v>
          </cell>
        </row>
        <row r="91">
          <cell r="B91" t="str">
            <v>Service 03 Смоленск</v>
          </cell>
        </row>
        <row r="92">
          <cell r="B92" t="str">
            <v>ДДС-04</v>
          </cell>
        </row>
        <row r="93">
          <cell r="B93" t="str">
            <v>Рославльский ДДС-01</v>
          </cell>
        </row>
        <row r="94">
          <cell r="B94" t="str">
            <v>Рославльский ЕДДС</v>
          </cell>
        </row>
        <row r="95">
          <cell r="B95" t="str">
            <v>Рославльский ЕДДС</v>
          </cell>
        </row>
        <row r="96">
          <cell r="B96" t="str">
            <v>CОДЧ</v>
          </cell>
        </row>
        <row r="97">
          <cell r="B97" t="str">
            <v>Service 03 Смоленск</v>
          </cell>
        </row>
        <row r="98">
          <cell r="B98" t="str">
            <v>Service 03 Смоленск</v>
          </cell>
        </row>
        <row r="99">
          <cell r="B99" t="str">
            <v>ДДС-04</v>
          </cell>
        </row>
        <row r="100">
          <cell r="B100" t="str">
            <v>Руднянский ДДС-01</v>
          </cell>
        </row>
        <row r="101">
          <cell r="B101" t="str">
            <v>Руднянский ЕДДС</v>
          </cell>
        </row>
        <row r="102">
          <cell r="B102" t="str">
            <v>CОДЧ</v>
          </cell>
        </row>
        <row r="103">
          <cell r="B103" t="str">
            <v>CОДЧ</v>
          </cell>
        </row>
        <row r="104">
          <cell r="B104" t="str">
            <v>Service 03 Смоленск</v>
          </cell>
        </row>
        <row r="105">
          <cell r="B105" t="str">
            <v>Service 03 Смоленск</v>
          </cell>
        </row>
        <row r="106">
          <cell r="B106" t="str">
            <v>ДДС-04</v>
          </cell>
        </row>
        <row r="107">
          <cell r="B107" t="str">
            <v>Сафоновский ДДС-01</v>
          </cell>
        </row>
        <row r="108">
          <cell r="B108" t="str">
            <v>Сафоновский ЕДДС</v>
          </cell>
        </row>
        <row r="109">
          <cell r="B109" t="str">
            <v>Сафоновский ЕДДС</v>
          </cell>
        </row>
        <row r="110">
          <cell r="B110" t="str">
            <v>ЦОВ ТЕСТ Мос обл</v>
          </cell>
        </row>
        <row r="111">
          <cell r="B111" t="str">
            <v>CОДЧ</v>
          </cell>
        </row>
        <row r="112">
          <cell r="B112" t="str">
            <v>CОДЧ</v>
          </cell>
        </row>
        <row r="113">
          <cell r="B113" t="str">
            <v>Service 03 Смоленск</v>
          </cell>
        </row>
        <row r="114">
          <cell r="B114" t="str">
            <v>Service 03 Смоленск</v>
          </cell>
        </row>
        <row r="115">
          <cell r="B115" t="str">
            <v>ДДС-01</v>
          </cell>
        </row>
        <row r="116">
          <cell r="B116" t="str">
            <v>ДДС-04</v>
          </cell>
        </row>
        <row r="117">
          <cell r="B117" t="str">
            <v>ДДС-04</v>
          </cell>
        </row>
        <row r="118">
          <cell r="B118" t="str">
            <v>Смоленский район ЕДДС</v>
          </cell>
        </row>
        <row r="119">
          <cell r="B119" t="str">
            <v>CОДЧ</v>
          </cell>
        </row>
        <row r="120">
          <cell r="B120" t="str">
            <v>Service 03 Смоленск</v>
          </cell>
        </row>
        <row r="121">
          <cell r="B121" t="str">
            <v>Сычевский ЕДДС</v>
          </cell>
        </row>
        <row r="122">
          <cell r="B122" t="str">
            <v>Сычевский ЕДДС</v>
          </cell>
        </row>
        <row r="123">
          <cell r="B123" t="str">
            <v>CОДЧ</v>
          </cell>
        </row>
        <row r="124">
          <cell r="B124" t="str">
            <v>Service 03 Смоленск</v>
          </cell>
        </row>
        <row r="125">
          <cell r="B125" t="str">
            <v>Темкинский ЕДДС</v>
          </cell>
        </row>
        <row r="126">
          <cell r="B126" t="str">
            <v>CОДЧ</v>
          </cell>
        </row>
        <row r="127">
          <cell r="B127" t="str">
            <v>CОДЧ</v>
          </cell>
        </row>
        <row r="128">
          <cell r="B128" t="str">
            <v>Service 03 Смоленск</v>
          </cell>
        </row>
        <row r="129">
          <cell r="B129" t="str">
            <v>Service 03 Смоленск</v>
          </cell>
        </row>
        <row r="130">
          <cell r="B130" t="str">
            <v>Угранский ЕДДС</v>
          </cell>
        </row>
        <row r="131">
          <cell r="B131" t="str">
            <v>CОДЧ</v>
          </cell>
        </row>
        <row r="132">
          <cell r="B132" t="str">
            <v>Service 03 Смоленск</v>
          </cell>
        </row>
        <row r="133">
          <cell r="B133" t="str">
            <v>Service 03 Смоленск</v>
          </cell>
        </row>
        <row r="134">
          <cell r="B134" t="str">
            <v>Хиславичский ЕДДС</v>
          </cell>
        </row>
        <row r="135">
          <cell r="B135" t="str">
            <v>CОДЧ</v>
          </cell>
        </row>
        <row r="136">
          <cell r="B136" t="str">
            <v>Service 03 Смоленск</v>
          </cell>
        </row>
        <row r="137">
          <cell r="B137" t="str">
            <v>Х.-Жирковский ЕДДС</v>
          </cell>
        </row>
        <row r="138">
          <cell r="B138" t="str">
            <v>CОДЧ</v>
          </cell>
        </row>
        <row r="139">
          <cell r="B139" t="str">
            <v>CОДЧ</v>
          </cell>
        </row>
        <row r="140">
          <cell r="B140" t="str">
            <v>Service 03 Смоленск</v>
          </cell>
        </row>
        <row r="141">
          <cell r="B141" t="str">
            <v>Шумячский ЕДДС</v>
          </cell>
        </row>
        <row r="142">
          <cell r="B142" t="str">
            <v>CОДЧ</v>
          </cell>
        </row>
        <row r="143">
          <cell r="B143" t="str">
            <v>Service 03 Смоленск</v>
          </cell>
        </row>
        <row r="144">
          <cell r="B144" t="str">
            <v>Service 03 Смоленск</v>
          </cell>
        </row>
        <row r="145">
          <cell r="B145" t="str">
            <v>ДДС-04</v>
          </cell>
        </row>
        <row r="146">
          <cell r="B146" t="str">
            <v>ЦОВ ТЕСТ Мос обл</v>
          </cell>
        </row>
        <row r="147">
          <cell r="B147" t="str">
            <v>Ярцевский ДДС-01</v>
          </cell>
        </row>
        <row r="148">
          <cell r="B148" t="str">
            <v>Ярцевский ЕДДС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11</v>
          </cell>
        </row>
        <row r="3">
          <cell r="C3">
            <v>17</v>
          </cell>
        </row>
        <row r="4">
          <cell r="C4">
            <v>148</v>
          </cell>
        </row>
        <row r="5">
          <cell r="C5">
            <v>104</v>
          </cell>
        </row>
        <row r="6">
          <cell r="C6">
            <v>133</v>
          </cell>
        </row>
        <row r="7">
          <cell r="C7">
            <v>1344</v>
          </cell>
        </row>
        <row r="8">
          <cell r="C8">
            <v>59</v>
          </cell>
        </row>
        <row r="9">
          <cell r="C9">
            <v>93</v>
          </cell>
        </row>
        <row r="10">
          <cell r="C10">
            <v>748</v>
          </cell>
        </row>
        <row r="11">
          <cell r="C11">
            <v>1</v>
          </cell>
        </row>
        <row r="12">
          <cell r="C12">
            <v>7</v>
          </cell>
        </row>
        <row r="13">
          <cell r="C13">
            <v>26</v>
          </cell>
        </row>
        <row r="14">
          <cell r="C14">
            <v>10</v>
          </cell>
        </row>
        <row r="15">
          <cell r="C15">
            <v>15</v>
          </cell>
        </row>
        <row r="16">
          <cell r="C16">
            <v>235</v>
          </cell>
        </row>
        <row r="17">
          <cell r="C17">
            <v>29</v>
          </cell>
        </row>
        <row r="18">
          <cell r="C18">
            <v>42</v>
          </cell>
        </row>
        <row r="19">
          <cell r="C19">
            <v>310</v>
          </cell>
        </row>
        <row r="20">
          <cell r="C20">
            <v>25</v>
          </cell>
        </row>
        <row r="21">
          <cell r="C21">
            <v>47</v>
          </cell>
        </row>
        <row r="22">
          <cell r="C22">
            <v>318</v>
          </cell>
        </row>
        <row r="23">
          <cell r="C23">
            <v>16</v>
          </cell>
        </row>
        <row r="24">
          <cell r="C24">
            <v>10</v>
          </cell>
        </row>
        <row r="25">
          <cell r="C25">
            <v>176</v>
          </cell>
        </row>
        <row r="26">
          <cell r="C26">
            <v>5</v>
          </cell>
        </row>
        <row r="27">
          <cell r="C27">
            <v>33</v>
          </cell>
        </row>
        <row r="28">
          <cell r="C28">
            <v>133</v>
          </cell>
        </row>
        <row r="29">
          <cell r="C29">
            <v>3</v>
          </cell>
        </row>
        <row r="30">
          <cell r="C30">
            <v>9</v>
          </cell>
        </row>
        <row r="31">
          <cell r="C31">
            <v>79</v>
          </cell>
        </row>
        <row r="32">
          <cell r="C32">
            <v>16</v>
          </cell>
        </row>
        <row r="33">
          <cell r="C33">
            <v>25</v>
          </cell>
        </row>
        <row r="34">
          <cell r="C34">
            <v>169</v>
          </cell>
        </row>
        <row r="35">
          <cell r="C35">
            <v>13</v>
          </cell>
        </row>
        <row r="36">
          <cell r="C36">
            <v>35</v>
          </cell>
        </row>
        <row r="37">
          <cell r="C37">
            <v>174</v>
          </cell>
        </row>
        <row r="38">
          <cell r="C38">
            <v>9</v>
          </cell>
        </row>
        <row r="39">
          <cell r="C39">
            <v>14</v>
          </cell>
        </row>
        <row r="40">
          <cell r="C40">
            <v>119</v>
          </cell>
        </row>
        <row r="41">
          <cell r="C41">
            <v>18</v>
          </cell>
        </row>
        <row r="42">
          <cell r="C42">
            <v>10</v>
          </cell>
        </row>
        <row r="43">
          <cell r="C43">
            <v>179</v>
          </cell>
        </row>
        <row r="44">
          <cell r="C44">
            <v>34</v>
          </cell>
        </row>
        <row r="45">
          <cell r="C45">
            <v>62</v>
          </cell>
        </row>
        <row r="46">
          <cell r="C46">
            <v>437</v>
          </cell>
        </row>
        <row r="47">
          <cell r="C47">
            <v>76</v>
          </cell>
        </row>
        <row r="48">
          <cell r="C48">
            <v>159</v>
          </cell>
        </row>
        <row r="49">
          <cell r="C49">
            <v>1267</v>
          </cell>
        </row>
        <row r="50">
          <cell r="C50">
            <v>22</v>
          </cell>
        </row>
        <row r="51">
          <cell r="C51">
            <v>36</v>
          </cell>
        </row>
        <row r="52">
          <cell r="C52">
            <v>315</v>
          </cell>
        </row>
        <row r="53">
          <cell r="C53">
            <v>84</v>
          </cell>
        </row>
        <row r="54">
          <cell r="C54">
            <v>153</v>
          </cell>
        </row>
        <row r="55">
          <cell r="C55">
            <v>879</v>
          </cell>
        </row>
        <row r="56">
          <cell r="C56">
            <v>2974</v>
          </cell>
        </row>
        <row r="57">
          <cell r="C57">
            <v>475</v>
          </cell>
        </row>
        <row r="58">
          <cell r="C58">
            <v>18289</v>
          </cell>
        </row>
        <row r="59">
          <cell r="C59">
            <v>92</v>
          </cell>
        </row>
        <row r="60">
          <cell r="C60">
            <v>126</v>
          </cell>
        </row>
        <row r="61">
          <cell r="C61">
            <v>1304</v>
          </cell>
        </row>
        <row r="62">
          <cell r="C62">
            <v>9</v>
          </cell>
        </row>
        <row r="63">
          <cell r="C63">
            <v>16</v>
          </cell>
        </row>
        <row r="64">
          <cell r="C64">
            <v>121</v>
          </cell>
        </row>
        <row r="65">
          <cell r="C65">
            <v>2</v>
          </cell>
        </row>
        <row r="66">
          <cell r="C66">
            <v>13</v>
          </cell>
        </row>
        <row r="67">
          <cell r="C67">
            <v>90</v>
          </cell>
        </row>
        <row r="68">
          <cell r="C68">
            <v>10</v>
          </cell>
        </row>
        <row r="69">
          <cell r="C69">
            <v>25</v>
          </cell>
        </row>
        <row r="70">
          <cell r="C70">
            <v>162</v>
          </cell>
        </row>
        <row r="71">
          <cell r="C71">
            <v>21</v>
          </cell>
        </row>
        <row r="72">
          <cell r="C72">
            <v>11</v>
          </cell>
        </row>
        <row r="73">
          <cell r="C73">
            <v>180</v>
          </cell>
        </row>
        <row r="74">
          <cell r="C74">
            <v>9</v>
          </cell>
        </row>
        <row r="75">
          <cell r="C75">
            <v>15</v>
          </cell>
        </row>
        <row r="76">
          <cell r="C76">
            <v>122</v>
          </cell>
        </row>
        <row r="77">
          <cell r="C77">
            <v>4</v>
          </cell>
        </row>
        <row r="78">
          <cell r="C78">
            <v>20</v>
          </cell>
        </row>
        <row r="79">
          <cell r="C79">
            <v>136</v>
          </cell>
        </row>
        <row r="80">
          <cell r="C80">
            <v>48</v>
          </cell>
        </row>
        <row r="81">
          <cell r="C81">
            <v>81</v>
          </cell>
        </row>
        <row r="82">
          <cell r="C82">
            <v>848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17</v>
          </cell>
        </row>
        <row r="3">
          <cell r="A3" t="str">
            <v>Вяземский</v>
          </cell>
          <cell r="B3">
            <v>286</v>
          </cell>
        </row>
        <row r="4">
          <cell r="A4" t="str">
            <v>Гагаринский</v>
          </cell>
          <cell r="B4">
            <v>129</v>
          </cell>
        </row>
        <row r="5">
          <cell r="A5" t="str">
            <v>Глинковский</v>
          </cell>
          <cell r="B5">
            <v>8</v>
          </cell>
        </row>
        <row r="6">
          <cell r="A6" t="str">
            <v>город Десногорск</v>
          </cell>
          <cell r="B6">
            <v>53</v>
          </cell>
        </row>
        <row r="7">
          <cell r="A7" t="str">
            <v>город Смоленск</v>
          </cell>
          <cell r="B7">
            <v>796</v>
          </cell>
        </row>
        <row r="8">
          <cell r="A8" t="str">
            <v>Демидовский</v>
          </cell>
          <cell r="B8">
            <v>36</v>
          </cell>
        </row>
        <row r="9">
          <cell r="A9" t="str">
            <v>Дорогобужский</v>
          </cell>
          <cell r="B9">
            <v>61</v>
          </cell>
        </row>
        <row r="10">
          <cell r="A10" t="str">
            <v>Духовщинский</v>
          </cell>
          <cell r="B10">
            <v>8</v>
          </cell>
        </row>
        <row r="11">
          <cell r="A11" t="str">
            <v>Ельнинский</v>
          </cell>
          <cell r="B11">
            <v>47</v>
          </cell>
        </row>
        <row r="12">
          <cell r="A12" t="str">
            <v>Ершичский</v>
          </cell>
          <cell r="B12">
            <v>9</v>
          </cell>
        </row>
        <row r="13">
          <cell r="A13" t="str">
            <v>Кардымовский</v>
          </cell>
          <cell r="B13">
            <v>36</v>
          </cell>
        </row>
        <row r="14">
          <cell r="A14" t="str">
            <v>Краснинский</v>
          </cell>
          <cell r="B14">
            <v>52</v>
          </cell>
        </row>
        <row r="15">
          <cell r="A15" t="str">
            <v>Монастырщинский</v>
          </cell>
          <cell r="B15">
            <v>18</v>
          </cell>
        </row>
        <row r="16">
          <cell r="A16" t="str">
            <v>Новодугинский</v>
          </cell>
          <cell r="B16">
            <v>22</v>
          </cell>
        </row>
        <row r="17">
          <cell r="A17" t="str">
            <v>Починковский</v>
          </cell>
          <cell r="B17">
            <v>102</v>
          </cell>
        </row>
        <row r="18">
          <cell r="A18" t="str">
            <v>Рославльский</v>
          </cell>
          <cell r="B18">
            <v>278</v>
          </cell>
        </row>
        <row r="19">
          <cell r="A19" t="str">
            <v>Руднянский</v>
          </cell>
          <cell r="B19">
            <v>44</v>
          </cell>
        </row>
        <row r="20">
          <cell r="A20" t="str">
            <v>Сафоновский</v>
          </cell>
          <cell r="B20">
            <v>162</v>
          </cell>
        </row>
        <row r="21">
          <cell r="A21" t="str">
            <v>Смоленский</v>
          </cell>
          <cell r="B21">
            <v>268</v>
          </cell>
        </row>
        <row r="22">
          <cell r="A22" t="str">
            <v>Сычевский</v>
          </cell>
          <cell r="B22">
            <v>17</v>
          </cell>
        </row>
        <row r="23">
          <cell r="A23" t="str">
            <v>Темкинский</v>
          </cell>
          <cell r="B23">
            <v>15</v>
          </cell>
        </row>
        <row r="24">
          <cell r="A24" t="str">
            <v>Угранский</v>
          </cell>
          <cell r="B24">
            <v>29</v>
          </cell>
        </row>
        <row r="25">
          <cell r="A25" t="str">
            <v>Хиславичский</v>
          </cell>
          <cell r="B25">
            <v>14</v>
          </cell>
        </row>
        <row r="26">
          <cell r="A26" t="str">
            <v>Холм-Жирковский</v>
          </cell>
          <cell r="B26">
            <v>14</v>
          </cell>
        </row>
        <row r="27">
          <cell r="A27" t="str">
            <v>Шумячский</v>
          </cell>
          <cell r="B27">
            <v>38</v>
          </cell>
        </row>
        <row r="28">
          <cell r="A28" t="str">
            <v>Ярцевский</v>
          </cell>
          <cell r="B28">
            <v>151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779</v>
          </cell>
        </row>
        <row r="3">
          <cell r="B3" t="str">
            <v>Вяземский ЕДДС</v>
          </cell>
          <cell r="C3">
            <v>47</v>
          </cell>
        </row>
        <row r="4">
          <cell r="B4" t="str">
            <v>Гагаринский ЕДДС</v>
          </cell>
          <cell r="C4">
            <v>183</v>
          </cell>
        </row>
        <row r="5">
          <cell r="B5" t="str">
            <v>Глинковский ЕДДС</v>
          </cell>
          <cell r="C5">
            <v>62</v>
          </cell>
        </row>
        <row r="6">
          <cell r="B6" t="str">
            <v>Демидовский ЕДДС</v>
          </cell>
          <cell r="C6">
            <v>627</v>
          </cell>
        </row>
        <row r="7">
          <cell r="B7" t="str">
            <v>Десногорск ЕДДС</v>
          </cell>
          <cell r="C7">
            <v>56</v>
          </cell>
        </row>
        <row r="8">
          <cell r="B8" t="str">
            <v>Дорогобужский ЕДДС</v>
          </cell>
          <cell r="C8">
            <v>28</v>
          </cell>
        </row>
        <row r="9">
          <cell r="B9" t="str">
            <v>Духовщинский ЕДДС</v>
          </cell>
          <cell r="C9">
            <v>56</v>
          </cell>
        </row>
        <row r="10">
          <cell r="B10" t="str">
            <v>ЕДДС</v>
          </cell>
          <cell r="C10">
            <v>23</v>
          </cell>
        </row>
        <row r="11">
          <cell r="B11" t="str">
            <v>Ельнинский ЕДДС</v>
          </cell>
          <cell r="C11">
            <v>1292</v>
          </cell>
        </row>
        <row r="12">
          <cell r="B12" t="str">
            <v>Ершичский ЕДДС</v>
          </cell>
          <cell r="C12">
            <v>16</v>
          </cell>
        </row>
        <row r="13">
          <cell r="B13" t="str">
            <v>Кардымовский ЕДДС</v>
          </cell>
          <cell r="C13">
            <v>35</v>
          </cell>
        </row>
        <row r="14">
          <cell r="B14" t="str">
            <v>Краснинский ЕДДС</v>
          </cell>
          <cell r="C14">
            <v>112</v>
          </cell>
        </row>
        <row r="15">
          <cell r="B15" t="str">
            <v>Монастырщинский ЕДДС</v>
          </cell>
          <cell r="C15">
            <v>263</v>
          </cell>
        </row>
        <row r="16">
          <cell r="B16" t="str">
            <v>Новодугинский ЕДДС</v>
          </cell>
          <cell r="C16">
            <v>19</v>
          </cell>
        </row>
        <row r="17">
          <cell r="B17" t="str">
            <v>Починковский ЕДДС</v>
          </cell>
          <cell r="C17">
            <v>347</v>
          </cell>
        </row>
        <row r="18">
          <cell r="B18" t="str">
            <v>Рославльский ЕДДС</v>
          </cell>
          <cell r="C18">
            <v>30</v>
          </cell>
        </row>
        <row r="19">
          <cell r="B19" t="str">
            <v>Руднянский ЕДДС</v>
          </cell>
          <cell r="C19">
            <v>40</v>
          </cell>
        </row>
        <row r="20">
          <cell r="B20" t="str">
            <v>Сафоновский ЕДДС</v>
          </cell>
          <cell r="C20">
            <v>53</v>
          </cell>
        </row>
        <row r="21">
          <cell r="B21" t="str">
            <v>Смоленский район ЕДДС</v>
          </cell>
          <cell r="C21">
            <v>60</v>
          </cell>
        </row>
        <row r="22">
          <cell r="B22" t="str">
            <v>Сычевский ЕДДС</v>
          </cell>
          <cell r="C22">
            <v>17</v>
          </cell>
        </row>
        <row r="23">
          <cell r="B23" t="str">
            <v>Темкинский ЕДДС</v>
          </cell>
          <cell r="C23">
            <v>32</v>
          </cell>
        </row>
        <row r="24">
          <cell r="B24" t="str">
            <v>Угранский ЕДДС</v>
          </cell>
          <cell r="C24">
            <v>37</v>
          </cell>
        </row>
        <row r="25">
          <cell r="B25" t="str">
            <v>Х.-Жирковский ЕДДС</v>
          </cell>
          <cell r="C25">
            <v>63</v>
          </cell>
        </row>
        <row r="26">
          <cell r="B26" t="str">
            <v>Хиславичский ЕДДС</v>
          </cell>
          <cell r="C26">
            <v>412</v>
          </cell>
        </row>
        <row r="27">
          <cell r="B27" t="str">
            <v>Шумячский ЕДДС</v>
          </cell>
          <cell r="C27">
            <v>139</v>
          </cell>
        </row>
        <row r="28">
          <cell r="B28" t="str">
            <v>Ярцевский ЕДДС</v>
          </cell>
          <cell r="C28">
            <v>76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ЕДДС</v>
          </cell>
        </row>
        <row r="5">
          <cell r="B5" t="str">
            <v>ДДС-04</v>
          </cell>
        </row>
        <row r="6">
          <cell r="B6" t="str">
            <v>CОДЧ</v>
          </cell>
        </row>
        <row r="7">
          <cell r="B7" t="str">
            <v>CОДЧ</v>
          </cell>
        </row>
        <row r="8">
          <cell r="B8" t="str">
            <v>Service 03 Смоленск</v>
          </cell>
        </row>
        <row r="9">
          <cell r="B9" t="str">
            <v>Service 03 Смоленск</v>
          </cell>
        </row>
        <row r="10">
          <cell r="B10" t="str">
            <v>Вяземский ДДС-01</v>
          </cell>
        </row>
        <row r="11">
          <cell r="B11" t="str">
            <v>Вяземский ЕДДС</v>
          </cell>
        </row>
        <row r="12">
          <cell r="B12" t="str">
            <v>ДДС-04</v>
          </cell>
        </row>
        <row r="13">
          <cell r="B13" t="str">
            <v>ЦУКС</v>
          </cell>
        </row>
        <row r="14">
          <cell r="B14" t="str">
            <v>CОДЧ</v>
          </cell>
        </row>
        <row r="15">
          <cell r="B15" t="str">
            <v>Service 03 Смоленск</v>
          </cell>
        </row>
        <row r="16">
          <cell r="B16" t="str">
            <v>Service 03 Смоленск</v>
          </cell>
        </row>
        <row r="17">
          <cell r="B17" t="str">
            <v>Гагаринский ДДС-01</v>
          </cell>
        </row>
        <row r="18">
          <cell r="B18" t="str">
            <v>Гагаринский ДДС-01</v>
          </cell>
        </row>
        <row r="19">
          <cell r="B19" t="str">
            <v>Гагаринский ЕДДС</v>
          </cell>
        </row>
        <row r="20">
          <cell r="B20" t="str">
            <v>Гагаринский ЕДДС</v>
          </cell>
        </row>
        <row r="21">
          <cell r="B21" t="str">
            <v>ДДС-04</v>
          </cell>
        </row>
        <row r="22">
          <cell r="B22" t="str">
            <v>ЦОВ ТЕСТ Мос обл</v>
          </cell>
        </row>
        <row r="23">
          <cell r="B23" t="str">
            <v>CОДЧ</v>
          </cell>
        </row>
        <row r="24">
          <cell r="B24" t="str">
            <v>Service 03 Смоленск</v>
          </cell>
        </row>
        <row r="25">
          <cell r="B25" t="str">
            <v>Service 03 Смоленск</v>
          </cell>
        </row>
        <row r="26">
          <cell r="B26" t="str">
            <v>Глинковский ЕДДС</v>
          </cell>
        </row>
        <row r="27">
          <cell r="B27" t="str">
            <v>CОДЧ</v>
          </cell>
        </row>
        <row r="28">
          <cell r="B28" t="str">
            <v>Service 03 Смоленск</v>
          </cell>
        </row>
        <row r="29">
          <cell r="B29" t="str">
            <v>ДДС-03 Десногорск</v>
          </cell>
        </row>
        <row r="30">
          <cell r="B30" t="str">
            <v>Десногорск ДДС-01</v>
          </cell>
        </row>
        <row r="31">
          <cell r="B31" t="str">
            <v>Десногорск ЕДДС</v>
          </cell>
        </row>
        <row r="32">
          <cell r="B32" t="str">
            <v>CОДЧ</v>
          </cell>
        </row>
        <row r="33">
          <cell r="B33" t="str">
            <v>Service 03 Смоленск</v>
          </cell>
        </row>
        <row r="34">
          <cell r="B34" t="str">
            <v>ДДС-01</v>
          </cell>
        </row>
        <row r="35">
          <cell r="B35" t="str">
            <v>ДДС-04</v>
          </cell>
        </row>
        <row r="36">
          <cell r="B36" t="str">
            <v>ЕДДС</v>
          </cell>
        </row>
        <row r="37">
          <cell r="B37" t="str">
            <v>ЦОВ Брянск</v>
          </cell>
        </row>
        <row r="38">
          <cell r="B38" t="str">
            <v>ЦОВ Тверь</v>
          </cell>
        </row>
        <row r="39">
          <cell r="B39" t="str">
            <v>ЦОВ ТЕСТ Мос обл</v>
          </cell>
        </row>
        <row r="40">
          <cell r="B40" t="str">
            <v>ЦУКС</v>
          </cell>
        </row>
        <row r="41">
          <cell r="B41" t="str">
            <v>CОДЧ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Service 03 Смоленск</v>
          </cell>
        </row>
        <row r="45">
          <cell r="B45" t="str">
            <v>ДДС-04</v>
          </cell>
        </row>
        <row r="46">
          <cell r="B46" t="str">
            <v>Демидовский ДДС-01</v>
          </cell>
        </row>
        <row r="47">
          <cell r="B47" t="str">
            <v>Демидовский ЕДДС</v>
          </cell>
        </row>
        <row r="48">
          <cell r="B48" t="str">
            <v>CОДЧ</v>
          </cell>
        </row>
        <row r="49">
          <cell r="B49" t="str">
            <v>Service 03 Смоленск</v>
          </cell>
        </row>
        <row r="50">
          <cell r="B50" t="str">
            <v>ДДС-04</v>
          </cell>
        </row>
        <row r="51">
          <cell r="B51" t="str">
            <v>Дорогобужский ЕДДС</v>
          </cell>
        </row>
        <row r="52">
          <cell r="B52" t="str">
            <v>ЦУКС</v>
          </cell>
        </row>
        <row r="53">
          <cell r="B53" t="str">
            <v>CОДЧ</v>
          </cell>
        </row>
        <row r="54">
          <cell r="B54" t="str">
            <v>CОДЧ</v>
          </cell>
        </row>
        <row r="55">
          <cell r="B55" t="str">
            <v>Service 03 Смоленск</v>
          </cell>
        </row>
        <row r="56">
          <cell r="B56" t="str">
            <v>ДДС-04</v>
          </cell>
        </row>
        <row r="57">
          <cell r="B57" t="str">
            <v>Духовщинский ДДС-01</v>
          </cell>
        </row>
        <row r="58">
          <cell r="B58" t="str">
            <v>Духовщинский ЕДДС</v>
          </cell>
        </row>
        <row r="59">
          <cell r="B59" t="str">
            <v>CОДЧ</v>
          </cell>
        </row>
        <row r="60">
          <cell r="B60" t="str">
            <v>Service 03 Смоленск</v>
          </cell>
        </row>
        <row r="61">
          <cell r="B61" t="str">
            <v>ДДС-04</v>
          </cell>
        </row>
        <row r="62">
          <cell r="B62" t="str">
            <v>Ельнинский ЕДДС</v>
          </cell>
        </row>
        <row r="63">
          <cell r="B63" t="str">
            <v>CОДЧ</v>
          </cell>
        </row>
        <row r="64">
          <cell r="B64" t="str">
            <v>Service 03 Смоленск</v>
          </cell>
        </row>
        <row r="65">
          <cell r="B65" t="str">
            <v>Ершичский ЕДДС</v>
          </cell>
        </row>
        <row r="66">
          <cell r="B66" t="str">
            <v>CОДЧ</v>
          </cell>
        </row>
        <row r="67">
          <cell r="B67" t="str">
            <v>Service 03 Смоленск</v>
          </cell>
        </row>
        <row r="68">
          <cell r="B68" t="str">
            <v>Кардымовский ЕДДС</v>
          </cell>
        </row>
        <row r="69">
          <cell r="B69" t="str">
            <v>CОДЧ</v>
          </cell>
        </row>
        <row r="70">
          <cell r="B70" t="str">
            <v>Service 03 Смоленск</v>
          </cell>
        </row>
        <row r="71">
          <cell r="B71" t="str">
            <v>ДДС-04</v>
          </cell>
        </row>
        <row r="72">
          <cell r="B72" t="str">
            <v>Краснинский ДДС-01</v>
          </cell>
        </row>
        <row r="73">
          <cell r="B73" t="str">
            <v>Краснинский ЕДДС</v>
          </cell>
        </row>
        <row r="74">
          <cell r="B74" t="str">
            <v>CОДЧ</v>
          </cell>
        </row>
        <row r="75">
          <cell r="B75" t="str">
            <v>CОДЧ</v>
          </cell>
        </row>
        <row r="76">
          <cell r="B76" t="str">
            <v>Service 03 Смоленск</v>
          </cell>
        </row>
        <row r="77">
          <cell r="B77" t="str">
            <v>Service 03 Смоленск</v>
          </cell>
        </row>
        <row r="78">
          <cell r="B78" t="str">
            <v>Монастырщинский ЕДДС</v>
          </cell>
        </row>
        <row r="79">
          <cell r="B79" t="str">
            <v>CОДЧ</v>
          </cell>
        </row>
        <row r="80">
          <cell r="B80" t="str">
            <v>Service 03 Смоленск</v>
          </cell>
        </row>
        <row r="81">
          <cell r="B81" t="str">
            <v>ДДС-04</v>
          </cell>
        </row>
        <row r="82">
          <cell r="B82" t="str">
            <v>Новодугинский ЕДДС</v>
          </cell>
        </row>
        <row r="83">
          <cell r="B83" t="str">
            <v>CОДЧ</v>
          </cell>
        </row>
        <row r="84">
          <cell r="B84" t="str">
            <v>CОДЧ</v>
          </cell>
        </row>
        <row r="85">
          <cell r="B85" t="str">
            <v>Service 03 Смоленск</v>
          </cell>
        </row>
        <row r="86">
          <cell r="B86" t="str">
            <v>Service 03 Смоленск</v>
          </cell>
        </row>
        <row r="87">
          <cell r="B87" t="str">
            <v>ДДС-04</v>
          </cell>
        </row>
        <row r="88">
          <cell r="B88" t="str">
            <v>Починковский ДДС-01</v>
          </cell>
        </row>
        <row r="89">
          <cell r="B89" t="str">
            <v>Починковский ЕДДС</v>
          </cell>
        </row>
        <row r="90">
          <cell r="B90" t="str">
            <v>Починковский ЕДДС</v>
          </cell>
        </row>
        <row r="91">
          <cell r="B91" t="str">
            <v>CОДЧ</v>
          </cell>
        </row>
        <row r="92">
          <cell r="B92" t="str">
            <v>CОДЧ</v>
          </cell>
        </row>
        <row r="93">
          <cell r="B93" t="str">
            <v>Service 03 Смоленск</v>
          </cell>
        </row>
        <row r="94">
          <cell r="B94" t="str">
            <v>Service 03 Смоленск</v>
          </cell>
        </row>
        <row r="95">
          <cell r="B95" t="str">
            <v>ДДС-04</v>
          </cell>
        </row>
        <row r="96">
          <cell r="B96" t="str">
            <v>Рославльский ДДС-01</v>
          </cell>
        </row>
        <row r="97">
          <cell r="B97" t="str">
            <v>Рославльский ЕДДС</v>
          </cell>
        </row>
        <row r="98">
          <cell r="B98" t="str">
            <v>Рославльский ЕДДС</v>
          </cell>
        </row>
        <row r="99">
          <cell r="B99" t="str">
            <v>ЦОВ ТЕСТ Мос обл</v>
          </cell>
        </row>
        <row r="100">
          <cell r="B100" t="str">
            <v>CОДЧ</v>
          </cell>
        </row>
        <row r="101">
          <cell r="B101" t="str">
            <v>Service 03 Смоленск</v>
          </cell>
        </row>
        <row r="102">
          <cell r="B102" t="str">
            <v>Service 03 Смоленск</v>
          </cell>
        </row>
        <row r="103">
          <cell r="B103" t="str">
            <v>ДДС-04</v>
          </cell>
        </row>
        <row r="104">
          <cell r="B104" t="str">
            <v>Руднянский ЕДДС</v>
          </cell>
        </row>
        <row r="105">
          <cell r="B105" t="str">
            <v>CОДЧ</v>
          </cell>
        </row>
        <row r="106">
          <cell r="B106" t="str">
            <v>CОДЧ</v>
          </cell>
        </row>
        <row r="107">
          <cell r="B107" t="str">
            <v>Service 03 Смоленск</v>
          </cell>
        </row>
        <row r="108">
          <cell r="B108" t="str">
            <v>Service 03 Смоленск</v>
          </cell>
        </row>
        <row r="109">
          <cell r="B109" t="str">
            <v>ДДС-04</v>
          </cell>
        </row>
        <row r="110">
          <cell r="B110" t="str">
            <v>Сафоновский ДДС-01</v>
          </cell>
        </row>
        <row r="111">
          <cell r="B111" t="str">
            <v>Сафоновский ЕДДС</v>
          </cell>
        </row>
        <row r="112">
          <cell r="B112" t="str">
            <v>Сафоновский ЕДДС</v>
          </cell>
        </row>
        <row r="113">
          <cell r="B113" t="str">
            <v>ЦУКС</v>
          </cell>
        </row>
        <row r="114">
          <cell r="B114" t="str">
            <v>CОДЧ</v>
          </cell>
        </row>
        <row r="115">
          <cell r="B115" t="str">
            <v>CОДЧ</v>
          </cell>
        </row>
        <row r="116">
          <cell r="B116" t="str">
            <v>Service 03 Смоленск</v>
          </cell>
        </row>
        <row r="117">
          <cell r="B117" t="str">
            <v>Service 03 Смоленск</v>
          </cell>
        </row>
        <row r="118">
          <cell r="B118" t="str">
            <v>ДДС-01</v>
          </cell>
        </row>
        <row r="119">
          <cell r="B119" t="str">
            <v>ДДС-01</v>
          </cell>
        </row>
        <row r="120">
          <cell r="B120" t="str">
            <v>ДДС-04</v>
          </cell>
        </row>
        <row r="121">
          <cell r="B121" t="str">
            <v>ДДС-04</v>
          </cell>
        </row>
        <row r="122">
          <cell r="B122" t="str">
            <v>Смоленский район ЕДДС</v>
          </cell>
        </row>
        <row r="123">
          <cell r="B123" t="str">
            <v>Смоленский район ЕДДС</v>
          </cell>
        </row>
        <row r="124">
          <cell r="B124" t="str">
            <v>ЦУКС</v>
          </cell>
        </row>
        <row r="125">
          <cell r="B125" t="str">
            <v>CОДЧ</v>
          </cell>
        </row>
        <row r="126">
          <cell r="B126" t="str">
            <v>Service 03 Смоленск</v>
          </cell>
        </row>
        <row r="127">
          <cell r="B127" t="str">
            <v>ДДС-04</v>
          </cell>
        </row>
        <row r="128">
          <cell r="B128" t="str">
            <v>Сычевский ДДС-01</v>
          </cell>
        </row>
        <row r="129">
          <cell r="B129" t="str">
            <v>Сычевский ЕДДС</v>
          </cell>
        </row>
        <row r="130">
          <cell r="B130" t="str">
            <v>ЦОВ Тверь</v>
          </cell>
        </row>
        <row r="131">
          <cell r="B131" t="str">
            <v>CОДЧ</v>
          </cell>
        </row>
        <row r="132">
          <cell r="B132" t="str">
            <v>Service 03 Смоленск</v>
          </cell>
        </row>
        <row r="133">
          <cell r="B133" t="str">
            <v>ДДС-04</v>
          </cell>
        </row>
        <row r="134">
          <cell r="B134" t="str">
            <v>Темкинский ЕДДС</v>
          </cell>
        </row>
        <row r="135">
          <cell r="B135" t="str">
            <v>CОДЧ</v>
          </cell>
        </row>
        <row r="136">
          <cell r="B136" t="str">
            <v>Service 03 Смоленск</v>
          </cell>
        </row>
        <row r="137">
          <cell r="B137" t="str">
            <v>Service 03 Смоленск</v>
          </cell>
        </row>
        <row r="138">
          <cell r="B138" t="str">
            <v>Угранский ЕДДС</v>
          </cell>
        </row>
        <row r="139">
          <cell r="B139" t="str">
            <v>CОДЧ</v>
          </cell>
        </row>
        <row r="140">
          <cell r="B140" t="str">
            <v>CОДЧ</v>
          </cell>
        </row>
        <row r="141">
          <cell r="B141" t="str">
            <v>Service 03 Смоленск</v>
          </cell>
        </row>
        <row r="142">
          <cell r="B142" t="str">
            <v>ДДС-04</v>
          </cell>
        </row>
        <row r="143">
          <cell r="B143" t="str">
            <v>Хиславичский ДДС-01</v>
          </cell>
        </row>
        <row r="144">
          <cell r="B144" t="str">
            <v>Хиславичский ЕДДС</v>
          </cell>
        </row>
        <row r="145">
          <cell r="B145" t="str">
            <v>CОДЧ</v>
          </cell>
        </row>
        <row r="146">
          <cell r="B146" t="str">
            <v>CОДЧ</v>
          </cell>
        </row>
        <row r="147">
          <cell r="B147" t="str">
            <v>Service 03 Смоленск</v>
          </cell>
        </row>
        <row r="148">
          <cell r="B148" t="str">
            <v>Х.-Жирковский ЕДДС</v>
          </cell>
        </row>
        <row r="149">
          <cell r="B149" t="str">
            <v>CОДЧ</v>
          </cell>
        </row>
        <row r="150">
          <cell r="B150" t="str">
            <v>Service 03 Смоленск</v>
          </cell>
        </row>
        <row r="151">
          <cell r="B151" t="str">
            <v>Шумячский ЕДДС</v>
          </cell>
        </row>
        <row r="152">
          <cell r="B152" t="str">
            <v>CОДЧ</v>
          </cell>
        </row>
        <row r="153">
          <cell r="B153" t="str">
            <v>Service 03 Смоленск</v>
          </cell>
        </row>
        <row r="154">
          <cell r="B154" t="str">
            <v>Service 03 Смоленск</v>
          </cell>
        </row>
        <row r="155">
          <cell r="B155" t="str">
            <v>ДДС-04</v>
          </cell>
        </row>
        <row r="156">
          <cell r="B156" t="str">
            <v>Ярцевский ДДС-01</v>
          </cell>
        </row>
        <row r="157">
          <cell r="B157" t="str">
            <v>Ярцевский ЕДДС</v>
          </cell>
        </row>
        <row r="158">
          <cell r="B158">
            <v>148</v>
          </cell>
        </row>
        <row r="159">
          <cell r="B159">
            <v>148</v>
          </cell>
        </row>
        <row r="160">
          <cell r="B160">
            <v>148</v>
          </cell>
        </row>
        <row r="161">
          <cell r="B161">
            <v>148</v>
          </cell>
        </row>
        <row r="162">
          <cell r="B162">
            <v>7</v>
          </cell>
        </row>
        <row r="163">
          <cell r="B163">
            <v>1338</v>
          </cell>
        </row>
        <row r="164">
          <cell r="B164">
            <v>7</v>
          </cell>
        </row>
        <row r="165">
          <cell r="B165">
            <v>1338</v>
          </cell>
        </row>
        <row r="166">
          <cell r="B166">
            <v>1338</v>
          </cell>
        </row>
        <row r="167">
          <cell r="B167">
            <v>1338</v>
          </cell>
        </row>
        <row r="168">
          <cell r="B168">
            <v>1338</v>
          </cell>
        </row>
        <row r="169">
          <cell r="B169">
            <v>1338</v>
          </cell>
        </row>
        <row r="170">
          <cell r="B170">
            <v>674</v>
          </cell>
        </row>
        <row r="171">
          <cell r="B171">
            <v>5</v>
          </cell>
        </row>
        <row r="172">
          <cell r="B172">
            <v>674</v>
          </cell>
        </row>
        <row r="173">
          <cell r="B173">
            <v>5</v>
          </cell>
        </row>
        <row r="174">
          <cell r="B174">
            <v>674</v>
          </cell>
        </row>
        <row r="175">
          <cell r="B175">
            <v>5</v>
          </cell>
        </row>
        <row r="176">
          <cell r="B176">
            <v>674</v>
          </cell>
        </row>
        <row r="177">
          <cell r="B177">
            <v>674</v>
          </cell>
        </row>
        <row r="178">
          <cell r="B178">
            <v>674</v>
          </cell>
        </row>
        <row r="179">
          <cell r="B179">
            <v>18</v>
          </cell>
        </row>
        <row r="180">
          <cell r="B180">
            <v>3</v>
          </cell>
        </row>
        <row r="181">
          <cell r="B181">
            <v>18</v>
          </cell>
        </row>
        <row r="182">
          <cell r="B182">
            <v>18</v>
          </cell>
        </row>
        <row r="183">
          <cell r="B183">
            <v>240</v>
          </cell>
        </row>
        <row r="184">
          <cell r="B184">
            <v>240</v>
          </cell>
        </row>
        <row r="185">
          <cell r="B185">
            <v>240</v>
          </cell>
        </row>
        <row r="186">
          <cell r="B186">
            <v>240</v>
          </cell>
        </row>
        <row r="187">
          <cell r="B187">
            <v>240</v>
          </cell>
        </row>
        <row r="188">
          <cell r="B188">
            <v>7727</v>
          </cell>
        </row>
        <row r="189">
          <cell r="B189">
            <v>7727</v>
          </cell>
        </row>
        <row r="190">
          <cell r="B190">
            <v>7727</v>
          </cell>
        </row>
        <row r="191">
          <cell r="B191">
            <v>7727</v>
          </cell>
        </row>
        <row r="192">
          <cell r="B192">
            <v>7727</v>
          </cell>
        </row>
        <row r="193">
          <cell r="B193">
            <v>7727</v>
          </cell>
        </row>
        <row r="194">
          <cell r="B194">
            <v>7727</v>
          </cell>
        </row>
        <row r="195">
          <cell r="B195">
            <v>7727</v>
          </cell>
        </row>
        <row r="196">
          <cell r="B196">
            <v>7727</v>
          </cell>
        </row>
        <row r="197">
          <cell r="B197">
            <v>8</v>
          </cell>
        </row>
        <row r="198">
          <cell r="B198">
            <v>263</v>
          </cell>
        </row>
        <row r="199">
          <cell r="B199">
            <v>8</v>
          </cell>
        </row>
        <row r="200">
          <cell r="B200">
            <v>263</v>
          </cell>
        </row>
        <row r="201">
          <cell r="B201">
            <v>263</v>
          </cell>
        </row>
        <row r="202">
          <cell r="B202">
            <v>263</v>
          </cell>
        </row>
        <row r="203">
          <cell r="B203">
            <v>263</v>
          </cell>
        </row>
        <row r="204">
          <cell r="B204">
            <v>247</v>
          </cell>
        </row>
        <row r="205">
          <cell r="B205">
            <v>247</v>
          </cell>
        </row>
        <row r="206">
          <cell r="B206">
            <v>247</v>
          </cell>
        </row>
        <row r="207">
          <cell r="B207">
            <v>247</v>
          </cell>
        </row>
        <row r="208">
          <cell r="B208">
            <v>247</v>
          </cell>
        </row>
        <row r="209">
          <cell r="B209">
            <v>2</v>
          </cell>
        </row>
        <row r="210">
          <cell r="B210">
            <v>154</v>
          </cell>
        </row>
        <row r="211">
          <cell r="B211">
            <v>154</v>
          </cell>
        </row>
        <row r="212">
          <cell r="B212">
            <v>154</v>
          </cell>
        </row>
        <row r="213">
          <cell r="B213">
            <v>154</v>
          </cell>
        </row>
        <row r="214">
          <cell r="B214">
            <v>154</v>
          </cell>
        </row>
        <row r="215">
          <cell r="B215">
            <v>111</v>
          </cell>
        </row>
        <row r="216">
          <cell r="B216">
            <v>111</v>
          </cell>
        </row>
        <row r="217">
          <cell r="B217">
            <v>111</v>
          </cell>
        </row>
        <row r="218">
          <cell r="B218">
            <v>111</v>
          </cell>
        </row>
        <row r="219">
          <cell r="B219">
            <v>101</v>
          </cell>
        </row>
        <row r="220">
          <cell r="B220">
            <v>101</v>
          </cell>
        </row>
        <row r="221">
          <cell r="B221">
            <v>101</v>
          </cell>
        </row>
        <row r="222">
          <cell r="B222">
            <v>114</v>
          </cell>
        </row>
        <row r="223">
          <cell r="B223">
            <v>114</v>
          </cell>
        </row>
        <row r="224">
          <cell r="B224">
            <v>114</v>
          </cell>
        </row>
        <row r="225">
          <cell r="B225">
            <v>159</v>
          </cell>
        </row>
        <row r="226">
          <cell r="B226">
            <v>159</v>
          </cell>
        </row>
        <row r="227">
          <cell r="B227">
            <v>159</v>
          </cell>
        </row>
        <row r="228">
          <cell r="B228">
            <v>159</v>
          </cell>
        </row>
        <row r="229">
          <cell r="B229">
            <v>159</v>
          </cell>
        </row>
        <row r="230">
          <cell r="B230">
            <v>3</v>
          </cell>
        </row>
        <row r="231">
          <cell r="B231">
            <v>85</v>
          </cell>
        </row>
        <row r="232">
          <cell r="B232">
            <v>3</v>
          </cell>
        </row>
        <row r="233">
          <cell r="B233">
            <v>85</v>
          </cell>
        </row>
        <row r="234">
          <cell r="B234">
            <v>85</v>
          </cell>
        </row>
        <row r="235">
          <cell r="B235">
            <v>162</v>
          </cell>
        </row>
        <row r="236">
          <cell r="B236">
            <v>162</v>
          </cell>
        </row>
        <row r="237">
          <cell r="B237">
            <v>162</v>
          </cell>
        </row>
        <row r="238">
          <cell r="B238">
            <v>162</v>
          </cell>
        </row>
        <row r="239">
          <cell r="B239">
            <v>9</v>
          </cell>
        </row>
        <row r="240">
          <cell r="B240">
            <v>359</v>
          </cell>
        </row>
        <row r="241">
          <cell r="B241">
            <v>9</v>
          </cell>
        </row>
        <row r="242">
          <cell r="B242">
            <v>359</v>
          </cell>
        </row>
        <row r="243">
          <cell r="B243">
            <v>359</v>
          </cell>
        </row>
        <row r="244">
          <cell r="B244">
            <v>359</v>
          </cell>
        </row>
        <row r="245">
          <cell r="B245">
            <v>9</v>
          </cell>
        </row>
        <row r="246">
          <cell r="B246">
            <v>359</v>
          </cell>
        </row>
        <row r="247">
          <cell r="B247">
            <v>14</v>
          </cell>
        </row>
        <row r="248">
          <cell r="B248">
            <v>1272</v>
          </cell>
        </row>
        <row r="249">
          <cell r="B249">
            <v>14</v>
          </cell>
        </row>
        <row r="250">
          <cell r="B250">
            <v>1272</v>
          </cell>
        </row>
        <row r="251">
          <cell r="B251">
            <v>1272</v>
          </cell>
        </row>
        <row r="252">
          <cell r="B252">
            <v>1272</v>
          </cell>
        </row>
        <row r="253">
          <cell r="B253">
            <v>14</v>
          </cell>
        </row>
        <row r="254">
          <cell r="B254">
            <v>1272</v>
          </cell>
        </row>
        <row r="255">
          <cell r="B255">
            <v>1272</v>
          </cell>
        </row>
        <row r="256">
          <cell r="B256">
            <v>282</v>
          </cell>
        </row>
        <row r="257">
          <cell r="B257">
            <v>1</v>
          </cell>
        </row>
        <row r="258">
          <cell r="B258">
            <v>282</v>
          </cell>
        </row>
        <row r="259">
          <cell r="B259">
            <v>282</v>
          </cell>
        </row>
        <row r="260">
          <cell r="B260">
            <v>282</v>
          </cell>
        </row>
        <row r="261">
          <cell r="B261">
            <v>11</v>
          </cell>
        </row>
        <row r="262">
          <cell r="B262">
            <v>1028</v>
          </cell>
        </row>
        <row r="263">
          <cell r="B263">
            <v>11</v>
          </cell>
        </row>
        <row r="264">
          <cell r="B264">
            <v>1028</v>
          </cell>
        </row>
        <row r="265">
          <cell r="B265">
            <v>1028</v>
          </cell>
        </row>
        <row r="266">
          <cell r="B266">
            <v>1028</v>
          </cell>
        </row>
        <row r="267">
          <cell r="B267">
            <v>11</v>
          </cell>
        </row>
        <row r="268">
          <cell r="B268">
            <v>1028</v>
          </cell>
        </row>
        <row r="269">
          <cell r="B269">
            <v>1028</v>
          </cell>
        </row>
        <row r="270">
          <cell r="B270">
            <v>88</v>
          </cell>
        </row>
        <row r="271">
          <cell r="B271">
            <v>1087</v>
          </cell>
        </row>
        <row r="272">
          <cell r="B272">
            <v>88</v>
          </cell>
        </row>
        <row r="273">
          <cell r="B273">
            <v>1087</v>
          </cell>
        </row>
        <row r="274">
          <cell r="B274">
            <v>88</v>
          </cell>
        </row>
        <row r="275">
          <cell r="B275">
            <v>1087</v>
          </cell>
        </row>
        <row r="276">
          <cell r="B276">
            <v>88</v>
          </cell>
        </row>
        <row r="277">
          <cell r="B277">
            <v>1087</v>
          </cell>
        </row>
        <row r="278">
          <cell r="B278">
            <v>88</v>
          </cell>
        </row>
        <row r="279">
          <cell r="B279">
            <v>1087</v>
          </cell>
        </row>
        <row r="280">
          <cell r="B280">
            <v>1087</v>
          </cell>
        </row>
        <row r="281">
          <cell r="B281">
            <v>133</v>
          </cell>
        </row>
        <row r="282">
          <cell r="B282">
            <v>133</v>
          </cell>
        </row>
        <row r="283">
          <cell r="B283">
            <v>133</v>
          </cell>
        </row>
        <row r="284">
          <cell r="B284">
            <v>133</v>
          </cell>
        </row>
        <row r="285">
          <cell r="B285">
            <v>133</v>
          </cell>
        </row>
        <row r="286">
          <cell r="B286">
            <v>133</v>
          </cell>
        </row>
        <row r="287">
          <cell r="B287">
            <v>68</v>
          </cell>
        </row>
        <row r="288">
          <cell r="B288">
            <v>68</v>
          </cell>
        </row>
        <row r="289">
          <cell r="B289">
            <v>68</v>
          </cell>
        </row>
        <row r="290">
          <cell r="B290">
            <v>68</v>
          </cell>
        </row>
        <row r="291">
          <cell r="B291">
            <v>166</v>
          </cell>
        </row>
        <row r="292">
          <cell r="B292">
            <v>2</v>
          </cell>
        </row>
        <row r="293">
          <cell r="B293">
            <v>166</v>
          </cell>
        </row>
        <row r="294">
          <cell r="B294">
            <v>166</v>
          </cell>
        </row>
        <row r="295">
          <cell r="B295">
            <v>1</v>
          </cell>
        </row>
        <row r="296">
          <cell r="B296">
            <v>105</v>
          </cell>
        </row>
        <row r="297">
          <cell r="B297">
            <v>105</v>
          </cell>
        </row>
        <row r="298">
          <cell r="B298">
            <v>105</v>
          </cell>
        </row>
        <row r="299">
          <cell r="B299">
            <v>105</v>
          </cell>
        </row>
        <row r="300">
          <cell r="B300">
            <v>105</v>
          </cell>
        </row>
        <row r="301">
          <cell r="B301">
            <v>1</v>
          </cell>
        </row>
        <row r="302">
          <cell r="B302">
            <v>138</v>
          </cell>
        </row>
        <row r="303">
          <cell r="B303">
            <v>138</v>
          </cell>
        </row>
        <row r="304">
          <cell r="B304">
            <v>138</v>
          </cell>
        </row>
        <row r="305">
          <cell r="B305">
            <v>80</v>
          </cell>
        </row>
        <row r="306">
          <cell r="B306">
            <v>80</v>
          </cell>
        </row>
        <row r="307">
          <cell r="B307">
            <v>80</v>
          </cell>
        </row>
        <row r="308">
          <cell r="B308">
            <v>880</v>
          </cell>
        </row>
        <row r="309">
          <cell r="B309">
            <v>4</v>
          </cell>
        </row>
        <row r="310">
          <cell r="B310">
            <v>880</v>
          </cell>
        </row>
        <row r="311">
          <cell r="B311">
            <v>880</v>
          </cell>
        </row>
        <row r="312">
          <cell r="B312">
            <v>880</v>
          </cell>
        </row>
        <row r="313">
          <cell r="B313">
            <v>880</v>
          </cell>
        </row>
        <row r="314">
          <cell r="B314">
            <v>24</v>
          </cell>
        </row>
        <row r="315">
          <cell r="B315">
            <v>104</v>
          </cell>
        </row>
        <row r="316">
          <cell r="B316">
            <v>17</v>
          </cell>
        </row>
        <row r="317">
          <cell r="B317">
            <v>3</v>
          </cell>
        </row>
        <row r="318">
          <cell r="B318">
            <v>3</v>
          </cell>
        </row>
        <row r="319">
          <cell r="B319">
            <v>495</v>
          </cell>
        </row>
        <row r="320">
          <cell r="B320">
            <v>4</v>
          </cell>
        </row>
        <row r="321">
          <cell r="B321">
            <v>754</v>
          </cell>
        </row>
        <row r="322">
          <cell r="B322">
            <v>9</v>
          </cell>
        </row>
        <row r="323">
          <cell r="B323">
            <v>67</v>
          </cell>
        </row>
        <row r="324">
          <cell r="B324">
            <v>12</v>
          </cell>
        </row>
        <row r="325">
          <cell r="B325">
            <v>1</v>
          </cell>
        </row>
        <row r="326">
          <cell r="B326">
            <v>269</v>
          </cell>
        </row>
        <row r="327">
          <cell r="B327">
            <v>1</v>
          </cell>
        </row>
        <row r="328">
          <cell r="B328">
            <v>359</v>
          </cell>
        </row>
        <row r="329">
          <cell r="B329">
            <v>1</v>
          </cell>
        </row>
        <row r="330">
          <cell r="B330">
            <v>4</v>
          </cell>
        </row>
        <row r="331">
          <cell r="B331">
            <v>3</v>
          </cell>
        </row>
        <row r="332">
          <cell r="B332">
            <v>34</v>
          </cell>
        </row>
        <row r="333">
          <cell r="B333">
            <v>7</v>
          </cell>
        </row>
        <row r="334">
          <cell r="B334">
            <v>1</v>
          </cell>
        </row>
        <row r="335">
          <cell r="B335">
            <v>5</v>
          </cell>
        </row>
        <row r="336">
          <cell r="B336">
            <v>3</v>
          </cell>
        </row>
        <row r="337">
          <cell r="B337">
            <v>11</v>
          </cell>
        </row>
        <row r="338">
          <cell r="B338">
            <v>2</v>
          </cell>
        </row>
        <row r="339">
          <cell r="B339">
            <v>103</v>
          </cell>
        </row>
        <row r="340">
          <cell r="B340">
            <v>2</v>
          </cell>
        </row>
        <row r="341">
          <cell r="B341">
            <v>125</v>
          </cell>
        </row>
        <row r="342">
          <cell r="B342">
            <v>1</v>
          </cell>
        </row>
        <row r="343">
          <cell r="B343">
            <v>9</v>
          </cell>
        </row>
        <row r="344">
          <cell r="B344">
            <v>3576</v>
          </cell>
        </row>
        <row r="345">
          <cell r="B345">
            <v>3705</v>
          </cell>
        </row>
        <row r="346">
          <cell r="B346">
            <v>38</v>
          </cell>
        </row>
        <row r="347">
          <cell r="B347">
            <v>91</v>
          </cell>
        </row>
        <row r="348">
          <cell r="B348">
            <v>299</v>
          </cell>
        </row>
        <row r="349">
          <cell r="B349">
            <v>1</v>
          </cell>
        </row>
        <row r="350">
          <cell r="B350">
            <v>3</v>
          </cell>
        </row>
        <row r="351">
          <cell r="B351">
            <v>10</v>
          </cell>
        </row>
        <row r="352">
          <cell r="B352">
            <v>4</v>
          </cell>
        </row>
        <row r="353">
          <cell r="B353">
            <v>1</v>
          </cell>
        </row>
        <row r="354">
          <cell r="B354">
            <v>30</v>
          </cell>
        </row>
        <row r="355">
          <cell r="B355">
            <v>7</v>
          </cell>
        </row>
        <row r="356">
          <cell r="B356">
            <v>214</v>
          </cell>
        </row>
        <row r="357">
          <cell r="B357">
            <v>3</v>
          </cell>
        </row>
        <row r="358">
          <cell r="B358">
            <v>1</v>
          </cell>
        </row>
        <row r="359">
          <cell r="B359">
            <v>15</v>
          </cell>
        </row>
        <row r="360">
          <cell r="B360">
            <v>91</v>
          </cell>
        </row>
        <row r="361">
          <cell r="B361">
            <v>125</v>
          </cell>
        </row>
        <row r="362">
          <cell r="B362">
            <v>2</v>
          </cell>
        </row>
        <row r="363">
          <cell r="B363">
            <v>28</v>
          </cell>
        </row>
        <row r="364">
          <cell r="B364">
            <v>1</v>
          </cell>
        </row>
        <row r="365">
          <cell r="B365">
            <v>2</v>
          </cell>
        </row>
        <row r="366">
          <cell r="B366">
            <v>34</v>
          </cell>
        </row>
        <row r="367">
          <cell r="B367">
            <v>106</v>
          </cell>
        </row>
        <row r="368">
          <cell r="B368">
            <v>1</v>
          </cell>
        </row>
        <row r="369">
          <cell r="B369">
            <v>2</v>
          </cell>
        </row>
        <row r="370">
          <cell r="B370">
            <v>11</v>
          </cell>
        </row>
        <row r="371">
          <cell r="B371">
            <v>23</v>
          </cell>
        </row>
        <row r="372">
          <cell r="B372">
            <v>70</v>
          </cell>
        </row>
        <row r="373">
          <cell r="B373">
            <v>3</v>
          </cell>
        </row>
        <row r="374">
          <cell r="B374">
            <v>15</v>
          </cell>
        </row>
        <row r="375">
          <cell r="B375">
            <v>35</v>
          </cell>
        </row>
        <row r="376">
          <cell r="B376">
            <v>65</v>
          </cell>
        </row>
        <row r="377">
          <cell r="B377">
            <v>1</v>
          </cell>
        </row>
        <row r="378">
          <cell r="B378">
            <v>39</v>
          </cell>
        </row>
        <row r="379">
          <cell r="B379">
            <v>72</v>
          </cell>
        </row>
        <row r="380">
          <cell r="B380">
            <v>3</v>
          </cell>
        </row>
        <row r="381">
          <cell r="B381">
            <v>41</v>
          </cell>
        </row>
        <row r="382">
          <cell r="B382">
            <v>96</v>
          </cell>
        </row>
        <row r="383">
          <cell r="B383">
            <v>2</v>
          </cell>
        </row>
        <row r="384">
          <cell r="B384">
            <v>1</v>
          </cell>
        </row>
        <row r="385">
          <cell r="B385">
            <v>19</v>
          </cell>
        </row>
        <row r="386">
          <cell r="B386">
            <v>1</v>
          </cell>
        </row>
        <row r="387">
          <cell r="B387">
            <v>11</v>
          </cell>
        </row>
        <row r="388">
          <cell r="B388">
            <v>2</v>
          </cell>
        </row>
        <row r="389">
          <cell r="B389">
            <v>69</v>
          </cell>
        </row>
        <row r="390">
          <cell r="B390">
            <v>5</v>
          </cell>
        </row>
        <row r="391">
          <cell r="B391">
            <v>30</v>
          </cell>
        </row>
        <row r="392">
          <cell r="B392">
            <v>121</v>
          </cell>
        </row>
        <row r="393">
          <cell r="B393">
            <v>2</v>
          </cell>
        </row>
        <row r="394">
          <cell r="B394">
            <v>9</v>
          </cell>
        </row>
        <row r="395">
          <cell r="B395">
            <v>4</v>
          </cell>
        </row>
        <row r="396">
          <cell r="B396">
            <v>81</v>
          </cell>
        </row>
        <row r="397">
          <cell r="B397">
            <v>4</v>
          </cell>
        </row>
        <row r="398">
          <cell r="B398">
            <v>241</v>
          </cell>
        </row>
        <row r="399">
          <cell r="B399">
            <v>4</v>
          </cell>
        </row>
        <row r="400">
          <cell r="B400">
            <v>1</v>
          </cell>
        </row>
        <row r="401">
          <cell r="B401">
            <v>1</v>
          </cell>
        </row>
        <row r="402">
          <cell r="B402">
            <v>32</v>
          </cell>
        </row>
        <row r="403">
          <cell r="B403">
            <v>5</v>
          </cell>
        </row>
        <row r="404">
          <cell r="B404">
            <v>483</v>
          </cell>
        </row>
        <row r="405">
          <cell r="B405">
            <v>8</v>
          </cell>
        </row>
        <row r="406">
          <cell r="B406">
            <v>701</v>
          </cell>
        </row>
        <row r="407">
          <cell r="B407">
            <v>11</v>
          </cell>
        </row>
        <row r="408">
          <cell r="B408">
            <v>11</v>
          </cell>
        </row>
        <row r="409">
          <cell r="B409">
            <v>1</v>
          </cell>
        </row>
        <row r="410">
          <cell r="B410">
            <v>60</v>
          </cell>
        </row>
        <row r="411">
          <cell r="B411">
            <v>6</v>
          </cell>
        </row>
        <row r="412">
          <cell r="B412">
            <v>48</v>
          </cell>
        </row>
        <row r="413">
          <cell r="B413">
            <v>1</v>
          </cell>
        </row>
        <row r="414">
          <cell r="B414">
            <v>216</v>
          </cell>
        </row>
        <row r="415">
          <cell r="B415">
            <v>3</v>
          </cell>
        </row>
        <row r="416">
          <cell r="B416">
            <v>15</v>
          </cell>
        </row>
        <row r="417">
          <cell r="B417">
            <v>5</v>
          </cell>
        </row>
        <row r="418">
          <cell r="B418">
            <v>259</v>
          </cell>
        </row>
        <row r="419">
          <cell r="B419">
            <v>4</v>
          </cell>
        </row>
        <row r="420">
          <cell r="B420">
            <v>454</v>
          </cell>
        </row>
        <row r="421">
          <cell r="B421">
            <v>13</v>
          </cell>
        </row>
        <row r="422">
          <cell r="B422">
            <v>2</v>
          </cell>
        </row>
        <row r="423">
          <cell r="B423">
            <v>2</v>
          </cell>
        </row>
        <row r="424">
          <cell r="B424">
            <v>298</v>
          </cell>
        </row>
        <row r="425">
          <cell r="B425">
            <v>2</v>
          </cell>
        </row>
        <row r="426">
          <cell r="B426">
            <v>20</v>
          </cell>
        </row>
        <row r="427">
          <cell r="B427">
            <v>347</v>
          </cell>
        </row>
        <row r="428">
          <cell r="B428">
            <v>59</v>
          </cell>
        </row>
        <row r="429">
          <cell r="B429">
            <v>650</v>
          </cell>
        </row>
        <row r="430">
          <cell r="B430">
            <v>1</v>
          </cell>
        </row>
        <row r="431">
          <cell r="B431">
            <v>1</v>
          </cell>
        </row>
        <row r="432">
          <cell r="B432">
            <v>7</v>
          </cell>
        </row>
        <row r="433">
          <cell r="B433">
            <v>42</v>
          </cell>
        </row>
        <row r="434">
          <cell r="B434">
            <v>1</v>
          </cell>
        </row>
        <row r="435">
          <cell r="B435">
            <v>46</v>
          </cell>
        </row>
        <row r="436">
          <cell r="B436">
            <v>1</v>
          </cell>
        </row>
        <row r="437">
          <cell r="B437">
            <v>38</v>
          </cell>
        </row>
        <row r="438">
          <cell r="B438">
            <v>81</v>
          </cell>
        </row>
        <row r="439">
          <cell r="B439">
            <v>3</v>
          </cell>
        </row>
        <row r="440">
          <cell r="B440">
            <v>3</v>
          </cell>
        </row>
        <row r="441">
          <cell r="B441">
            <v>6</v>
          </cell>
        </row>
        <row r="442">
          <cell r="B442">
            <v>2</v>
          </cell>
        </row>
        <row r="443">
          <cell r="B443">
            <v>9</v>
          </cell>
        </row>
        <row r="444">
          <cell r="B444">
            <v>46</v>
          </cell>
        </row>
        <row r="445">
          <cell r="B445">
            <v>5</v>
          </cell>
        </row>
        <row r="446">
          <cell r="B446">
            <v>8</v>
          </cell>
        </row>
        <row r="447">
          <cell r="B447">
            <v>36</v>
          </cell>
        </row>
        <row r="448">
          <cell r="B448">
            <v>2</v>
          </cell>
        </row>
        <row r="449">
          <cell r="B449">
            <v>109</v>
          </cell>
        </row>
        <row r="450">
          <cell r="B450">
            <v>21</v>
          </cell>
        </row>
        <row r="451">
          <cell r="B451">
            <v>1</v>
          </cell>
        </row>
        <row r="452">
          <cell r="B452">
            <v>24</v>
          </cell>
        </row>
        <row r="453">
          <cell r="B453">
            <v>72</v>
          </cell>
        </row>
        <row r="454">
          <cell r="B454">
            <v>3</v>
          </cell>
        </row>
        <row r="455">
          <cell r="B455">
            <v>1</v>
          </cell>
        </row>
        <row r="456">
          <cell r="B456">
            <v>5</v>
          </cell>
        </row>
        <row r="457">
          <cell r="B457">
            <v>1</v>
          </cell>
        </row>
        <row r="458">
          <cell r="B458">
            <v>20</v>
          </cell>
        </row>
        <row r="459">
          <cell r="B459">
            <v>114</v>
          </cell>
        </row>
        <row r="460">
          <cell r="B460">
            <v>4</v>
          </cell>
        </row>
        <row r="461">
          <cell r="B461">
            <v>21</v>
          </cell>
        </row>
        <row r="462">
          <cell r="B462">
            <v>55</v>
          </cell>
        </row>
        <row r="463">
          <cell r="B463">
            <v>4</v>
          </cell>
        </row>
        <row r="464">
          <cell r="B464">
            <v>275</v>
          </cell>
        </row>
        <row r="465">
          <cell r="B465">
            <v>4</v>
          </cell>
        </row>
        <row r="466">
          <cell r="B466">
            <v>550</v>
          </cell>
        </row>
        <row r="467">
          <cell r="B467">
            <v>4</v>
          </cell>
        </row>
        <row r="468">
          <cell r="B468">
            <v>3</v>
          </cell>
        </row>
        <row r="469">
          <cell r="B469">
            <v>48</v>
          </cell>
        </row>
        <row r="470">
          <cell r="B470">
            <v>148</v>
          </cell>
        </row>
        <row r="471">
          <cell r="B471">
            <v>148</v>
          </cell>
        </row>
        <row r="472">
          <cell r="B472">
            <v>148</v>
          </cell>
        </row>
        <row r="473">
          <cell r="B473">
            <v>148</v>
          </cell>
        </row>
        <row r="474">
          <cell r="B474">
            <v>1345</v>
          </cell>
        </row>
        <row r="475">
          <cell r="B475">
            <v>1345</v>
          </cell>
        </row>
        <row r="476">
          <cell r="B476">
            <v>1345</v>
          </cell>
        </row>
        <row r="477">
          <cell r="B477">
            <v>1345</v>
          </cell>
        </row>
        <row r="478">
          <cell r="B478">
            <v>1345</v>
          </cell>
        </row>
        <row r="479">
          <cell r="B479">
            <v>1345</v>
          </cell>
        </row>
        <row r="480">
          <cell r="B480">
            <v>1345</v>
          </cell>
        </row>
        <row r="481">
          <cell r="B481">
            <v>1345</v>
          </cell>
        </row>
        <row r="482">
          <cell r="B482">
            <v>679</v>
          </cell>
        </row>
        <row r="483">
          <cell r="B483">
            <v>679</v>
          </cell>
        </row>
        <row r="484">
          <cell r="B484">
            <v>679</v>
          </cell>
        </row>
        <row r="485">
          <cell r="B485">
            <v>679</v>
          </cell>
        </row>
        <row r="486">
          <cell r="B486">
            <v>679</v>
          </cell>
        </row>
        <row r="487">
          <cell r="B487">
            <v>679</v>
          </cell>
        </row>
        <row r="488">
          <cell r="B488">
            <v>679</v>
          </cell>
        </row>
        <row r="489">
          <cell r="B489">
            <v>679</v>
          </cell>
        </row>
        <row r="490">
          <cell r="B490">
            <v>679</v>
          </cell>
        </row>
        <row r="491">
          <cell r="B491">
            <v>21</v>
          </cell>
        </row>
        <row r="492">
          <cell r="B492">
            <v>21</v>
          </cell>
        </row>
        <row r="493">
          <cell r="B493">
            <v>21</v>
          </cell>
        </row>
        <row r="494">
          <cell r="B494">
            <v>21</v>
          </cell>
        </row>
        <row r="495">
          <cell r="B495">
            <v>240</v>
          </cell>
        </row>
        <row r="496">
          <cell r="B496">
            <v>240</v>
          </cell>
        </row>
        <row r="497">
          <cell r="B497">
            <v>240</v>
          </cell>
        </row>
        <row r="498">
          <cell r="B498">
            <v>240</v>
          </cell>
        </row>
        <row r="499">
          <cell r="B499">
            <v>240</v>
          </cell>
        </row>
        <row r="500">
          <cell r="B500">
            <v>7727</v>
          </cell>
        </row>
        <row r="501">
          <cell r="B501">
            <v>7727</v>
          </cell>
        </row>
        <row r="502">
          <cell r="B502">
            <v>7727</v>
          </cell>
        </row>
        <row r="503">
          <cell r="B503">
            <v>7727</v>
          </cell>
        </row>
        <row r="504">
          <cell r="B504">
            <v>7727</v>
          </cell>
        </row>
        <row r="505">
          <cell r="B505">
            <v>7727</v>
          </cell>
        </row>
        <row r="506">
          <cell r="B506">
            <v>7727</v>
          </cell>
        </row>
        <row r="507">
          <cell r="B507">
            <v>7727</v>
          </cell>
        </row>
        <row r="508">
          <cell r="B508">
            <v>7727</v>
          </cell>
        </row>
        <row r="509">
          <cell r="B509">
            <v>271</v>
          </cell>
        </row>
        <row r="510">
          <cell r="B510">
            <v>271</v>
          </cell>
        </row>
        <row r="511">
          <cell r="B511">
            <v>271</v>
          </cell>
        </row>
        <row r="512">
          <cell r="B512">
            <v>271</v>
          </cell>
        </row>
        <row r="513">
          <cell r="B513">
            <v>271</v>
          </cell>
        </row>
        <row r="514">
          <cell r="B514">
            <v>271</v>
          </cell>
        </row>
        <row r="515">
          <cell r="B515">
            <v>271</v>
          </cell>
        </row>
        <row r="516">
          <cell r="B516">
            <v>247</v>
          </cell>
        </row>
        <row r="517">
          <cell r="B517">
            <v>247</v>
          </cell>
        </row>
        <row r="518">
          <cell r="B518">
            <v>247</v>
          </cell>
        </row>
        <row r="519">
          <cell r="B519">
            <v>247</v>
          </cell>
        </row>
        <row r="520">
          <cell r="B520">
            <v>247</v>
          </cell>
        </row>
        <row r="521">
          <cell r="B521">
            <v>156</v>
          </cell>
        </row>
        <row r="522">
          <cell r="B522">
            <v>156</v>
          </cell>
        </row>
        <row r="523">
          <cell r="B523">
            <v>156</v>
          </cell>
        </row>
        <row r="524">
          <cell r="B524">
            <v>156</v>
          </cell>
        </row>
        <row r="525">
          <cell r="B525">
            <v>156</v>
          </cell>
        </row>
        <row r="526">
          <cell r="B526">
            <v>156</v>
          </cell>
        </row>
        <row r="527">
          <cell r="B527">
            <v>111</v>
          </cell>
        </row>
        <row r="528">
          <cell r="B528">
            <v>111</v>
          </cell>
        </row>
        <row r="529">
          <cell r="B529">
            <v>111</v>
          </cell>
        </row>
        <row r="530">
          <cell r="B530">
            <v>111</v>
          </cell>
        </row>
        <row r="531">
          <cell r="B531">
            <v>101</v>
          </cell>
        </row>
        <row r="532">
          <cell r="B532">
            <v>101</v>
          </cell>
        </row>
        <row r="533">
          <cell r="B533">
            <v>101</v>
          </cell>
        </row>
        <row r="534">
          <cell r="B534">
            <v>114</v>
          </cell>
        </row>
        <row r="535">
          <cell r="B535">
            <v>114</v>
          </cell>
        </row>
        <row r="536">
          <cell r="B536">
            <v>114</v>
          </cell>
        </row>
        <row r="537">
          <cell r="B537">
            <v>159</v>
          </cell>
        </row>
        <row r="538">
          <cell r="B538">
            <v>159</v>
          </cell>
        </row>
        <row r="539">
          <cell r="B539">
            <v>159</v>
          </cell>
        </row>
        <row r="540">
          <cell r="B540">
            <v>159</v>
          </cell>
        </row>
        <row r="541">
          <cell r="B541">
            <v>159</v>
          </cell>
        </row>
        <row r="542">
          <cell r="B542">
            <v>88</v>
          </cell>
        </row>
        <row r="543">
          <cell r="B543">
            <v>88</v>
          </cell>
        </row>
        <row r="544">
          <cell r="B544">
            <v>88</v>
          </cell>
        </row>
        <row r="545">
          <cell r="B545">
            <v>88</v>
          </cell>
        </row>
        <row r="546">
          <cell r="B546">
            <v>88</v>
          </cell>
        </row>
        <row r="547">
          <cell r="B547">
            <v>162</v>
          </cell>
        </row>
        <row r="548">
          <cell r="B548">
            <v>162</v>
          </cell>
        </row>
        <row r="549">
          <cell r="B549">
            <v>162</v>
          </cell>
        </row>
        <row r="550">
          <cell r="B550">
            <v>162</v>
          </cell>
        </row>
        <row r="551">
          <cell r="B551">
            <v>368</v>
          </cell>
        </row>
        <row r="552">
          <cell r="B552">
            <v>368</v>
          </cell>
        </row>
        <row r="553">
          <cell r="B553">
            <v>368</v>
          </cell>
        </row>
        <row r="554">
          <cell r="B554">
            <v>368</v>
          </cell>
        </row>
        <row r="555">
          <cell r="B555">
            <v>368</v>
          </cell>
        </row>
        <row r="556">
          <cell r="B556">
            <v>368</v>
          </cell>
        </row>
        <row r="557">
          <cell r="B557">
            <v>368</v>
          </cell>
        </row>
        <row r="558">
          <cell r="B558">
            <v>368</v>
          </cell>
        </row>
        <row r="559">
          <cell r="B559">
            <v>1286</v>
          </cell>
        </row>
        <row r="560">
          <cell r="B560">
            <v>1286</v>
          </cell>
        </row>
        <row r="561">
          <cell r="B561">
            <v>1286</v>
          </cell>
        </row>
        <row r="562">
          <cell r="B562">
            <v>1286</v>
          </cell>
        </row>
        <row r="563">
          <cell r="B563">
            <v>1286</v>
          </cell>
        </row>
        <row r="564">
          <cell r="B564">
            <v>1286</v>
          </cell>
        </row>
        <row r="565">
          <cell r="B565">
            <v>1286</v>
          </cell>
        </row>
        <row r="566">
          <cell r="B566">
            <v>1286</v>
          </cell>
        </row>
        <row r="567">
          <cell r="B567">
            <v>1286</v>
          </cell>
        </row>
        <row r="568">
          <cell r="B568">
            <v>283</v>
          </cell>
        </row>
        <row r="569">
          <cell r="B569">
            <v>283</v>
          </cell>
        </row>
        <row r="570">
          <cell r="B570">
            <v>283</v>
          </cell>
        </row>
        <row r="571">
          <cell r="B571">
            <v>283</v>
          </cell>
        </row>
        <row r="572">
          <cell r="B572">
            <v>283</v>
          </cell>
        </row>
        <row r="573">
          <cell r="B573">
            <v>1039</v>
          </cell>
        </row>
        <row r="574">
          <cell r="B574">
            <v>1039</v>
          </cell>
        </row>
        <row r="575">
          <cell r="B575">
            <v>1039</v>
          </cell>
        </row>
        <row r="576">
          <cell r="B576">
            <v>1039</v>
          </cell>
        </row>
        <row r="577">
          <cell r="B577">
            <v>1039</v>
          </cell>
        </row>
        <row r="578">
          <cell r="B578">
            <v>1039</v>
          </cell>
        </row>
        <row r="579">
          <cell r="B579">
            <v>1039</v>
          </cell>
        </row>
        <row r="580">
          <cell r="B580">
            <v>1039</v>
          </cell>
        </row>
        <row r="581">
          <cell r="B581">
            <v>1039</v>
          </cell>
        </row>
        <row r="582">
          <cell r="B582">
            <v>1175</v>
          </cell>
        </row>
        <row r="583">
          <cell r="B583">
            <v>1175</v>
          </cell>
        </row>
        <row r="584">
          <cell r="B584">
            <v>1175</v>
          </cell>
        </row>
        <row r="585">
          <cell r="B585">
            <v>1175</v>
          </cell>
        </row>
        <row r="586">
          <cell r="B586">
            <v>1175</v>
          </cell>
        </row>
        <row r="587">
          <cell r="B587">
            <v>1175</v>
          </cell>
        </row>
        <row r="588">
          <cell r="B588">
            <v>1175</v>
          </cell>
        </row>
        <row r="589">
          <cell r="B589">
            <v>1175</v>
          </cell>
        </row>
        <row r="590">
          <cell r="B590">
            <v>1175</v>
          </cell>
        </row>
        <row r="591">
          <cell r="B591">
            <v>1175</v>
          </cell>
        </row>
        <row r="592">
          <cell r="B592">
            <v>1175</v>
          </cell>
        </row>
        <row r="593">
          <cell r="B593">
            <v>133</v>
          </cell>
        </row>
        <row r="594">
          <cell r="B594">
            <v>133</v>
          </cell>
        </row>
        <row r="595">
          <cell r="B595">
            <v>133</v>
          </cell>
        </row>
        <row r="596">
          <cell r="B596">
            <v>133</v>
          </cell>
        </row>
        <row r="597">
          <cell r="B597">
            <v>133</v>
          </cell>
        </row>
        <row r="598">
          <cell r="B598">
            <v>133</v>
          </cell>
        </row>
        <row r="599">
          <cell r="B599">
            <v>68</v>
          </cell>
        </row>
        <row r="600">
          <cell r="B600">
            <v>68</v>
          </cell>
        </row>
        <row r="601">
          <cell r="B601">
            <v>68</v>
          </cell>
        </row>
        <row r="602">
          <cell r="B602">
            <v>68</v>
          </cell>
        </row>
        <row r="603">
          <cell r="B603">
            <v>168</v>
          </cell>
        </row>
        <row r="604">
          <cell r="B604">
            <v>168</v>
          </cell>
        </row>
        <row r="605">
          <cell r="B605">
            <v>168</v>
          </cell>
        </row>
        <row r="606">
          <cell r="B606">
            <v>168</v>
          </cell>
        </row>
        <row r="607">
          <cell r="B607">
            <v>106</v>
          </cell>
        </row>
        <row r="608">
          <cell r="B608">
            <v>106</v>
          </cell>
        </row>
        <row r="609">
          <cell r="B609">
            <v>106</v>
          </cell>
        </row>
        <row r="610">
          <cell r="B610">
            <v>106</v>
          </cell>
        </row>
        <row r="611">
          <cell r="B611">
            <v>106</v>
          </cell>
        </row>
        <row r="612">
          <cell r="B612">
            <v>106</v>
          </cell>
        </row>
        <row r="613">
          <cell r="B613">
            <v>139</v>
          </cell>
        </row>
        <row r="614">
          <cell r="B614">
            <v>139</v>
          </cell>
        </row>
        <row r="615">
          <cell r="B615">
            <v>139</v>
          </cell>
        </row>
        <row r="616">
          <cell r="B616">
            <v>139</v>
          </cell>
        </row>
        <row r="617">
          <cell r="B617">
            <v>80</v>
          </cell>
        </row>
        <row r="618">
          <cell r="B618">
            <v>80</v>
          </cell>
        </row>
        <row r="619">
          <cell r="B619">
            <v>80</v>
          </cell>
        </row>
        <row r="620">
          <cell r="B620">
            <v>884</v>
          </cell>
        </row>
        <row r="621">
          <cell r="B621">
            <v>884</v>
          </cell>
        </row>
        <row r="622">
          <cell r="B622">
            <v>884</v>
          </cell>
        </row>
        <row r="623">
          <cell r="B623">
            <v>884</v>
          </cell>
        </row>
        <row r="624">
          <cell r="B624">
            <v>884</v>
          </cell>
        </row>
        <row r="625">
          <cell r="B625">
            <v>884</v>
          </cell>
        </row>
        <row r="626">
          <cell r="B626">
            <v>24</v>
          </cell>
        </row>
        <row r="627">
          <cell r="B627">
            <v>104</v>
          </cell>
        </row>
        <row r="628">
          <cell r="B628">
            <v>17</v>
          </cell>
        </row>
        <row r="629">
          <cell r="B629">
            <v>3</v>
          </cell>
        </row>
        <row r="630">
          <cell r="B630">
            <v>498</v>
          </cell>
        </row>
        <row r="631">
          <cell r="B631">
            <v>498</v>
          </cell>
        </row>
        <row r="632">
          <cell r="B632">
            <v>758</v>
          </cell>
        </row>
        <row r="633">
          <cell r="B633">
            <v>758</v>
          </cell>
        </row>
        <row r="634">
          <cell r="B634">
            <v>9</v>
          </cell>
        </row>
        <row r="635">
          <cell r="B635">
            <v>67</v>
          </cell>
        </row>
        <row r="636">
          <cell r="B636">
            <v>12</v>
          </cell>
        </row>
        <row r="637">
          <cell r="B637">
            <v>1</v>
          </cell>
        </row>
        <row r="638">
          <cell r="B638">
            <v>269</v>
          </cell>
        </row>
        <row r="639">
          <cell r="B639">
            <v>360</v>
          </cell>
        </row>
        <row r="640">
          <cell r="B640">
            <v>360</v>
          </cell>
        </row>
        <row r="641">
          <cell r="B641">
            <v>5</v>
          </cell>
        </row>
        <row r="642">
          <cell r="B642">
            <v>5</v>
          </cell>
        </row>
        <row r="643">
          <cell r="B643">
            <v>37</v>
          </cell>
        </row>
        <row r="644">
          <cell r="B644">
            <v>37</v>
          </cell>
        </row>
        <row r="645">
          <cell r="B645">
            <v>7</v>
          </cell>
        </row>
        <row r="646">
          <cell r="B646">
            <v>1</v>
          </cell>
        </row>
        <row r="647">
          <cell r="B647">
            <v>5</v>
          </cell>
        </row>
        <row r="648">
          <cell r="B648">
            <v>14</v>
          </cell>
        </row>
        <row r="649">
          <cell r="B649">
            <v>14</v>
          </cell>
        </row>
        <row r="650">
          <cell r="B650">
            <v>2</v>
          </cell>
        </row>
        <row r="651">
          <cell r="B651">
            <v>103</v>
          </cell>
        </row>
        <row r="652">
          <cell r="B652">
            <v>2</v>
          </cell>
        </row>
        <row r="653">
          <cell r="B653">
            <v>125</v>
          </cell>
        </row>
        <row r="654">
          <cell r="B654">
            <v>1</v>
          </cell>
        </row>
        <row r="655">
          <cell r="B655">
            <v>9</v>
          </cell>
        </row>
        <row r="656">
          <cell r="B656">
            <v>3576</v>
          </cell>
        </row>
        <row r="657">
          <cell r="B657">
            <v>3705</v>
          </cell>
        </row>
        <row r="658">
          <cell r="B658">
            <v>38</v>
          </cell>
        </row>
        <row r="659">
          <cell r="B659">
            <v>91</v>
          </cell>
        </row>
        <row r="660">
          <cell r="B660">
            <v>299</v>
          </cell>
        </row>
        <row r="661">
          <cell r="B661">
            <v>1</v>
          </cell>
        </row>
        <row r="662">
          <cell r="B662">
            <v>3</v>
          </cell>
        </row>
        <row r="663">
          <cell r="B663">
            <v>10</v>
          </cell>
        </row>
        <row r="664">
          <cell r="B664">
            <v>4</v>
          </cell>
        </row>
        <row r="665">
          <cell r="B665">
            <v>31</v>
          </cell>
        </row>
        <row r="666">
          <cell r="B666">
            <v>31</v>
          </cell>
        </row>
        <row r="667">
          <cell r="B667">
            <v>221</v>
          </cell>
        </row>
        <row r="668">
          <cell r="B668">
            <v>221</v>
          </cell>
        </row>
        <row r="669">
          <cell r="B669">
            <v>3</v>
          </cell>
        </row>
        <row r="670">
          <cell r="B670">
            <v>1</v>
          </cell>
        </row>
        <row r="671">
          <cell r="B671">
            <v>15</v>
          </cell>
        </row>
        <row r="672">
          <cell r="B672">
            <v>91</v>
          </cell>
        </row>
        <row r="673">
          <cell r="B673">
            <v>125</v>
          </cell>
        </row>
        <row r="674">
          <cell r="B674">
            <v>2</v>
          </cell>
        </row>
        <row r="675">
          <cell r="B675">
            <v>28</v>
          </cell>
        </row>
        <row r="676">
          <cell r="B676">
            <v>1</v>
          </cell>
        </row>
        <row r="677">
          <cell r="B677">
            <v>36</v>
          </cell>
        </row>
        <row r="678">
          <cell r="B678">
            <v>36</v>
          </cell>
        </row>
        <row r="679">
          <cell r="B679">
            <v>106</v>
          </cell>
        </row>
        <row r="680">
          <cell r="B680">
            <v>1</v>
          </cell>
        </row>
        <row r="681">
          <cell r="B681">
            <v>2</v>
          </cell>
        </row>
        <row r="682">
          <cell r="B682">
            <v>11</v>
          </cell>
        </row>
        <row r="683">
          <cell r="B683">
            <v>23</v>
          </cell>
        </row>
        <row r="684">
          <cell r="B684">
            <v>70</v>
          </cell>
        </row>
        <row r="685">
          <cell r="B685">
            <v>3</v>
          </cell>
        </row>
        <row r="686">
          <cell r="B686">
            <v>15</v>
          </cell>
        </row>
        <row r="687">
          <cell r="B687">
            <v>35</v>
          </cell>
        </row>
        <row r="688">
          <cell r="B688">
            <v>65</v>
          </cell>
        </row>
        <row r="689">
          <cell r="B689">
            <v>1</v>
          </cell>
        </row>
        <row r="690">
          <cell r="B690">
            <v>39</v>
          </cell>
        </row>
        <row r="691">
          <cell r="B691">
            <v>72</v>
          </cell>
        </row>
        <row r="692">
          <cell r="B692">
            <v>3</v>
          </cell>
        </row>
        <row r="693">
          <cell r="B693">
            <v>41</v>
          </cell>
        </row>
        <row r="694">
          <cell r="B694">
            <v>96</v>
          </cell>
        </row>
        <row r="695">
          <cell r="B695">
            <v>2</v>
          </cell>
        </row>
        <row r="696">
          <cell r="B696">
            <v>1</v>
          </cell>
        </row>
        <row r="697">
          <cell r="B697">
            <v>19</v>
          </cell>
        </row>
        <row r="698">
          <cell r="B698">
            <v>12</v>
          </cell>
        </row>
        <row r="699">
          <cell r="B699">
            <v>12</v>
          </cell>
        </row>
        <row r="700">
          <cell r="B700">
            <v>71</v>
          </cell>
        </row>
        <row r="701">
          <cell r="B701">
            <v>71</v>
          </cell>
        </row>
        <row r="702">
          <cell r="B702">
            <v>5</v>
          </cell>
        </row>
        <row r="703">
          <cell r="B703">
            <v>30</v>
          </cell>
        </row>
        <row r="704">
          <cell r="B704">
            <v>121</v>
          </cell>
        </row>
        <row r="705">
          <cell r="B705">
            <v>2</v>
          </cell>
        </row>
        <row r="706">
          <cell r="B706">
            <v>9</v>
          </cell>
        </row>
        <row r="707">
          <cell r="B707">
            <v>85</v>
          </cell>
        </row>
        <row r="708">
          <cell r="B708">
            <v>85</v>
          </cell>
        </row>
        <row r="709">
          <cell r="B709">
            <v>245</v>
          </cell>
        </row>
        <row r="710">
          <cell r="B710">
            <v>245</v>
          </cell>
        </row>
        <row r="711">
          <cell r="B711">
            <v>4</v>
          </cell>
        </row>
        <row r="712">
          <cell r="B712">
            <v>1</v>
          </cell>
        </row>
        <row r="713">
          <cell r="B713">
            <v>33</v>
          </cell>
        </row>
        <row r="714">
          <cell r="B714">
            <v>33</v>
          </cell>
        </row>
        <row r="715">
          <cell r="B715">
            <v>488</v>
          </cell>
        </row>
        <row r="716">
          <cell r="B716">
            <v>488</v>
          </cell>
        </row>
        <row r="717">
          <cell r="B717">
            <v>709</v>
          </cell>
        </row>
        <row r="718">
          <cell r="B718">
            <v>709</v>
          </cell>
        </row>
        <row r="719">
          <cell r="B719">
            <v>11</v>
          </cell>
        </row>
        <row r="720">
          <cell r="B720">
            <v>11</v>
          </cell>
        </row>
        <row r="721">
          <cell r="B721">
            <v>61</v>
          </cell>
        </row>
        <row r="722">
          <cell r="B722">
            <v>61</v>
          </cell>
        </row>
        <row r="723">
          <cell r="B723">
            <v>6</v>
          </cell>
        </row>
        <row r="724">
          <cell r="B724">
            <v>48</v>
          </cell>
        </row>
        <row r="725">
          <cell r="B725">
            <v>217</v>
          </cell>
        </row>
        <row r="726">
          <cell r="B726">
            <v>217</v>
          </cell>
        </row>
        <row r="727">
          <cell r="B727">
            <v>3</v>
          </cell>
        </row>
        <row r="728">
          <cell r="B728">
            <v>15</v>
          </cell>
        </row>
        <row r="729">
          <cell r="B729">
            <v>264</v>
          </cell>
        </row>
        <row r="730">
          <cell r="B730">
            <v>264</v>
          </cell>
        </row>
        <row r="731">
          <cell r="B731">
            <v>458</v>
          </cell>
        </row>
        <row r="732">
          <cell r="B732">
            <v>458</v>
          </cell>
        </row>
        <row r="733">
          <cell r="B733">
            <v>13</v>
          </cell>
        </row>
        <row r="734">
          <cell r="B734">
            <v>2</v>
          </cell>
        </row>
        <row r="735">
          <cell r="B735">
            <v>300</v>
          </cell>
        </row>
        <row r="736">
          <cell r="B736">
            <v>300</v>
          </cell>
        </row>
        <row r="737">
          <cell r="B737">
            <v>2</v>
          </cell>
        </row>
        <row r="738">
          <cell r="B738">
            <v>367</v>
          </cell>
        </row>
        <row r="739">
          <cell r="B739">
            <v>367</v>
          </cell>
        </row>
        <row r="740">
          <cell r="B740">
            <v>709</v>
          </cell>
        </row>
        <row r="741">
          <cell r="B741">
            <v>709</v>
          </cell>
        </row>
        <row r="742">
          <cell r="B742">
            <v>2</v>
          </cell>
        </row>
        <row r="743">
          <cell r="B743">
            <v>2</v>
          </cell>
        </row>
        <row r="744">
          <cell r="B744">
            <v>49</v>
          </cell>
        </row>
        <row r="745">
          <cell r="B745">
            <v>49</v>
          </cell>
        </row>
        <row r="746">
          <cell r="B746">
            <v>47</v>
          </cell>
        </row>
        <row r="747">
          <cell r="B747">
            <v>47</v>
          </cell>
        </row>
        <row r="748">
          <cell r="B748">
            <v>1</v>
          </cell>
        </row>
        <row r="749">
          <cell r="B749">
            <v>38</v>
          </cell>
        </row>
        <row r="750">
          <cell r="B750">
            <v>81</v>
          </cell>
        </row>
        <row r="751">
          <cell r="B751">
            <v>3</v>
          </cell>
        </row>
        <row r="752">
          <cell r="B752">
            <v>3</v>
          </cell>
        </row>
        <row r="753">
          <cell r="B753">
            <v>6</v>
          </cell>
        </row>
        <row r="754">
          <cell r="B754">
            <v>2</v>
          </cell>
        </row>
        <row r="755">
          <cell r="B755">
            <v>9</v>
          </cell>
        </row>
        <row r="756">
          <cell r="B756">
            <v>46</v>
          </cell>
        </row>
        <row r="757">
          <cell r="B757">
            <v>5</v>
          </cell>
        </row>
        <row r="758">
          <cell r="B758">
            <v>8</v>
          </cell>
        </row>
        <row r="759">
          <cell r="B759">
            <v>36</v>
          </cell>
        </row>
        <row r="760">
          <cell r="B760">
            <v>111</v>
          </cell>
        </row>
        <row r="761">
          <cell r="B761">
            <v>111</v>
          </cell>
        </row>
        <row r="762">
          <cell r="B762">
            <v>21</v>
          </cell>
        </row>
        <row r="763">
          <cell r="B763">
            <v>25</v>
          </cell>
        </row>
        <row r="764">
          <cell r="B764">
            <v>25</v>
          </cell>
        </row>
        <row r="765">
          <cell r="B765">
            <v>72</v>
          </cell>
        </row>
        <row r="766">
          <cell r="B766">
            <v>3</v>
          </cell>
        </row>
        <row r="767">
          <cell r="B767">
            <v>1</v>
          </cell>
        </row>
        <row r="768">
          <cell r="B768">
            <v>5</v>
          </cell>
        </row>
        <row r="769">
          <cell r="B769">
            <v>21</v>
          </cell>
        </row>
        <row r="770">
          <cell r="B770">
            <v>21</v>
          </cell>
        </row>
        <row r="771">
          <cell r="B771">
            <v>114</v>
          </cell>
        </row>
        <row r="772">
          <cell r="B772">
            <v>4</v>
          </cell>
        </row>
        <row r="773">
          <cell r="B773">
            <v>21</v>
          </cell>
        </row>
        <row r="774">
          <cell r="B774">
            <v>55</v>
          </cell>
        </row>
        <row r="775">
          <cell r="B775">
            <v>4</v>
          </cell>
        </row>
        <row r="776">
          <cell r="B776">
            <v>275</v>
          </cell>
        </row>
        <row r="777">
          <cell r="B777">
            <v>554</v>
          </cell>
        </row>
        <row r="778">
          <cell r="B778">
            <v>554</v>
          </cell>
        </row>
        <row r="779">
          <cell r="B779">
            <v>4</v>
          </cell>
        </row>
        <row r="780">
          <cell r="B780">
            <v>3</v>
          </cell>
        </row>
        <row r="781">
          <cell r="B781">
            <v>48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8</v>
          </cell>
        </row>
        <row r="3">
          <cell r="C3">
            <v>19</v>
          </cell>
        </row>
        <row r="4">
          <cell r="C4">
            <v>132</v>
          </cell>
        </row>
        <row r="5">
          <cell r="C5">
            <v>106</v>
          </cell>
        </row>
        <row r="6">
          <cell r="C6">
            <v>128</v>
          </cell>
        </row>
        <row r="7">
          <cell r="C7">
            <v>1296</v>
          </cell>
        </row>
        <row r="8">
          <cell r="C8">
            <v>60</v>
          </cell>
        </row>
        <row r="9">
          <cell r="C9">
            <v>78</v>
          </cell>
        </row>
        <row r="10">
          <cell r="C10">
            <v>693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24</v>
          </cell>
        </row>
        <row r="14">
          <cell r="C14">
            <v>14</v>
          </cell>
        </row>
        <row r="15">
          <cell r="C15">
            <v>17</v>
          </cell>
        </row>
        <row r="16">
          <cell r="C16">
            <v>262</v>
          </cell>
        </row>
        <row r="17">
          <cell r="C17">
            <v>26</v>
          </cell>
        </row>
        <row r="18">
          <cell r="C18">
            <v>28</v>
          </cell>
        </row>
        <row r="19">
          <cell r="C19">
            <v>282</v>
          </cell>
        </row>
        <row r="20">
          <cell r="C20">
            <v>33</v>
          </cell>
        </row>
        <row r="21">
          <cell r="C21">
            <v>41</v>
          </cell>
        </row>
        <row r="22">
          <cell r="C22">
            <v>281</v>
          </cell>
        </row>
        <row r="23">
          <cell r="C23">
            <v>12</v>
          </cell>
        </row>
        <row r="24">
          <cell r="C24">
            <v>14</v>
          </cell>
        </row>
        <row r="25">
          <cell r="C25">
            <v>172</v>
          </cell>
        </row>
        <row r="26">
          <cell r="C26">
            <v>12</v>
          </cell>
        </row>
        <row r="27">
          <cell r="C27">
            <v>22</v>
          </cell>
        </row>
        <row r="28">
          <cell r="C28">
            <v>121</v>
          </cell>
        </row>
        <row r="29">
          <cell r="C29">
            <v>5</v>
          </cell>
        </row>
        <row r="30">
          <cell r="C30">
            <v>4</v>
          </cell>
        </row>
        <row r="31">
          <cell r="C31">
            <v>93</v>
          </cell>
        </row>
        <row r="32">
          <cell r="C32">
            <v>13</v>
          </cell>
        </row>
        <row r="33">
          <cell r="C33">
            <v>11</v>
          </cell>
        </row>
        <row r="34">
          <cell r="C34">
            <v>133</v>
          </cell>
        </row>
        <row r="35">
          <cell r="C35">
            <v>4</v>
          </cell>
        </row>
        <row r="36">
          <cell r="C36">
            <v>24</v>
          </cell>
        </row>
        <row r="37">
          <cell r="C37">
            <v>158</v>
          </cell>
        </row>
        <row r="38">
          <cell r="C38">
            <v>6</v>
          </cell>
        </row>
        <row r="39">
          <cell r="C39">
            <v>14</v>
          </cell>
        </row>
        <row r="40">
          <cell r="C40">
            <v>93</v>
          </cell>
        </row>
        <row r="41">
          <cell r="C41">
            <v>20</v>
          </cell>
        </row>
        <row r="42">
          <cell r="C42">
            <v>13</v>
          </cell>
        </row>
        <row r="43">
          <cell r="C43">
            <v>167</v>
          </cell>
        </row>
        <row r="44">
          <cell r="C44">
            <v>44</v>
          </cell>
        </row>
        <row r="45">
          <cell r="C45">
            <v>64</v>
          </cell>
        </row>
        <row r="46">
          <cell r="C46">
            <v>433</v>
          </cell>
        </row>
        <row r="47">
          <cell r="C47">
            <v>98</v>
          </cell>
        </row>
        <row r="48">
          <cell r="C48">
            <v>122</v>
          </cell>
        </row>
        <row r="49">
          <cell r="C49">
            <v>1273</v>
          </cell>
        </row>
        <row r="50">
          <cell r="C50">
            <v>20</v>
          </cell>
        </row>
        <row r="51">
          <cell r="C51">
            <v>21</v>
          </cell>
        </row>
        <row r="52">
          <cell r="C52">
            <v>283</v>
          </cell>
        </row>
        <row r="53">
          <cell r="C53">
            <v>90</v>
          </cell>
        </row>
        <row r="54">
          <cell r="C54">
            <v>300</v>
          </cell>
        </row>
        <row r="55">
          <cell r="C55">
            <v>1055</v>
          </cell>
        </row>
        <row r="56">
          <cell r="C56">
            <v>3293</v>
          </cell>
        </row>
        <row r="57">
          <cell r="C57">
            <v>464</v>
          </cell>
        </row>
        <row r="58">
          <cell r="C58">
            <v>18005</v>
          </cell>
        </row>
        <row r="59">
          <cell r="C59">
            <v>71</v>
          </cell>
        </row>
        <row r="60">
          <cell r="C60">
            <v>91</v>
          </cell>
        </row>
        <row r="61">
          <cell r="C61">
            <v>1161</v>
          </cell>
        </row>
        <row r="62">
          <cell r="C62">
            <v>20</v>
          </cell>
        </row>
        <row r="63">
          <cell r="C63">
            <v>14</v>
          </cell>
        </row>
        <row r="64">
          <cell r="C64">
            <v>144</v>
          </cell>
        </row>
        <row r="65">
          <cell r="C65">
            <v>8</v>
          </cell>
        </row>
        <row r="66">
          <cell r="C66">
            <v>11</v>
          </cell>
        </row>
        <row r="67">
          <cell r="C67">
            <v>82</v>
          </cell>
        </row>
        <row r="68">
          <cell r="C68">
            <v>11</v>
          </cell>
        </row>
        <row r="69">
          <cell r="C69">
            <v>26</v>
          </cell>
        </row>
        <row r="70">
          <cell r="C70">
            <v>175</v>
          </cell>
        </row>
        <row r="71">
          <cell r="C71">
            <v>6</v>
          </cell>
        </row>
        <row r="72">
          <cell r="C72">
            <v>8</v>
          </cell>
        </row>
        <row r="73">
          <cell r="C73">
            <v>140</v>
          </cell>
        </row>
        <row r="74">
          <cell r="C74">
            <v>16</v>
          </cell>
        </row>
        <row r="75">
          <cell r="C75">
            <v>11</v>
          </cell>
        </row>
        <row r="76">
          <cell r="C76">
            <v>110</v>
          </cell>
        </row>
        <row r="77">
          <cell r="C77">
            <v>7</v>
          </cell>
        </row>
        <row r="78">
          <cell r="C78">
            <v>15</v>
          </cell>
        </row>
        <row r="79">
          <cell r="C79">
            <v>98</v>
          </cell>
        </row>
        <row r="80">
          <cell r="C80">
            <v>59</v>
          </cell>
        </row>
        <row r="81">
          <cell r="C81">
            <v>75</v>
          </cell>
        </row>
        <row r="82">
          <cell r="C82">
            <v>850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6</v>
          </cell>
        </row>
        <row r="3">
          <cell r="A3" t="str">
            <v>Вяземский</v>
          </cell>
          <cell r="B3">
            <v>209</v>
          </cell>
        </row>
        <row r="4">
          <cell r="A4" t="str">
            <v>Гагаринский</v>
          </cell>
          <cell r="B4">
            <v>143</v>
          </cell>
        </row>
        <row r="5">
          <cell r="A5" t="str">
            <v>Глинковский</v>
          </cell>
          <cell r="B5">
            <v>6</v>
          </cell>
        </row>
        <row r="6">
          <cell r="A6" t="str">
            <v>город Десногорск</v>
          </cell>
          <cell r="B6">
            <v>42</v>
          </cell>
        </row>
        <row r="7">
          <cell r="A7" t="str">
            <v>город Смоленск</v>
          </cell>
          <cell r="B7">
            <v>861</v>
          </cell>
        </row>
        <row r="8">
          <cell r="A8" t="str">
            <v>Демидовский</v>
          </cell>
          <cell r="B8">
            <v>18</v>
          </cell>
        </row>
        <row r="9">
          <cell r="A9" t="str">
            <v>Дорогобужский</v>
          </cell>
          <cell r="B9">
            <v>33</v>
          </cell>
        </row>
        <row r="10">
          <cell r="A10" t="str">
            <v>Духовщинский</v>
          </cell>
          <cell r="B10">
            <v>24</v>
          </cell>
        </row>
        <row r="11">
          <cell r="A11" t="str">
            <v>Ельнинский</v>
          </cell>
          <cell r="B11">
            <v>13</v>
          </cell>
        </row>
        <row r="12">
          <cell r="A12" t="str">
            <v>Ершичский</v>
          </cell>
          <cell r="B12">
            <v>10</v>
          </cell>
        </row>
        <row r="13">
          <cell r="A13" t="str">
            <v>Кардымовский</v>
          </cell>
          <cell r="B13">
            <v>22</v>
          </cell>
        </row>
        <row r="14">
          <cell r="A14" t="str">
            <v>Краснинский</v>
          </cell>
          <cell r="B14">
            <v>20</v>
          </cell>
        </row>
        <row r="15">
          <cell r="A15" t="str">
            <v>Монастырщинский</v>
          </cell>
          <cell r="B15">
            <v>14</v>
          </cell>
        </row>
        <row r="16">
          <cell r="A16" t="str">
            <v>Новодугинский</v>
          </cell>
          <cell r="B16">
            <v>21</v>
          </cell>
        </row>
        <row r="17">
          <cell r="A17" t="str">
            <v>Починковский</v>
          </cell>
          <cell r="B17">
            <v>71</v>
          </cell>
        </row>
        <row r="18">
          <cell r="A18" t="str">
            <v>Рославльский</v>
          </cell>
          <cell r="B18">
            <v>149</v>
          </cell>
        </row>
        <row r="19">
          <cell r="A19" t="str">
            <v>Руднянский</v>
          </cell>
          <cell r="B19">
            <v>36</v>
          </cell>
        </row>
        <row r="20">
          <cell r="A20" t="str">
            <v>Сафоновский</v>
          </cell>
          <cell r="B20">
            <v>151</v>
          </cell>
        </row>
        <row r="21">
          <cell r="A21" t="str">
            <v>Смоленский</v>
          </cell>
          <cell r="B21">
            <v>164</v>
          </cell>
        </row>
        <row r="22">
          <cell r="A22" t="str">
            <v>Сычевский</v>
          </cell>
          <cell r="B22">
            <v>11</v>
          </cell>
        </row>
        <row r="23">
          <cell r="A23" t="str">
            <v>Темкинский</v>
          </cell>
          <cell r="B23">
            <v>10</v>
          </cell>
        </row>
        <row r="24">
          <cell r="A24" t="str">
            <v>Угранский</v>
          </cell>
          <cell r="B24">
            <v>19</v>
          </cell>
        </row>
        <row r="25">
          <cell r="A25" t="str">
            <v>Хиславичский</v>
          </cell>
          <cell r="B25">
            <v>14</v>
          </cell>
        </row>
        <row r="26">
          <cell r="A26" t="str">
            <v>Холм-Жирковский</v>
          </cell>
          <cell r="B26">
            <v>16</v>
          </cell>
        </row>
        <row r="27">
          <cell r="A27" t="str">
            <v>Шумячский</v>
          </cell>
          <cell r="B27">
            <v>18</v>
          </cell>
        </row>
        <row r="28">
          <cell r="A28" t="str">
            <v>Ярцевский</v>
          </cell>
          <cell r="B28">
            <v>91</v>
          </cell>
        </row>
        <row r="29">
          <cell r="A29">
            <v>6</v>
          </cell>
        </row>
        <row r="30">
          <cell r="A30">
            <v>209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  <cell r="D1" t="str">
            <v>BeforeReact</v>
          </cell>
          <cell r="E1" t="str">
            <v>BeforeFinish</v>
          </cell>
        </row>
        <row r="2">
          <cell r="B2" t="str">
            <v>Велижский ЕДДС</v>
          </cell>
          <cell r="C2">
            <v>512</v>
          </cell>
          <cell r="D2">
            <v>53</v>
          </cell>
          <cell r="E2">
            <v>6267</v>
          </cell>
        </row>
        <row r="3">
          <cell r="B3" t="str">
            <v>Вяземский ЕДДС</v>
          </cell>
          <cell r="C3">
            <v>99</v>
          </cell>
          <cell r="D3">
            <v>321</v>
          </cell>
          <cell r="E3">
            <v>54504</v>
          </cell>
        </row>
        <row r="4">
          <cell r="B4" t="str">
            <v>Гагаринский ЕДДС</v>
          </cell>
          <cell r="C4">
            <v>36</v>
          </cell>
          <cell r="D4">
            <v>85</v>
          </cell>
          <cell r="E4">
            <v>15815</v>
          </cell>
        </row>
        <row r="5">
          <cell r="B5" t="str">
            <v>Глинковский ЕДДС</v>
          </cell>
          <cell r="C5">
            <v>38</v>
          </cell>
          <cell r="D5">
            <v>406</v>
          </cell>
          <cell r="E5">
            <v>757</v>
          </cell>
        </row>
        <row r="6">
          <cell r="B6" t="str">
            <v>Демидовский ЕДДС</v>
          </cell>
          <cell r="C6">
            <v>75</v>
          </cell>
          <cell r="D6">
            <v>126</v>
          </cell>
          <cell r="E6">
            <v>31942</v>
          </cell>
        </row>
        <row r="7">
          <cell r="B7" t="str">
            <v>Десногорск ЕДДС</v>
          </cell>
          <cell r="C7">
            <v>40</v>
          </cell>
          <cell r="D7">
            <v>541</v>
          </cell>
          <cell r="E7">
            <v>948</v>
          </cell>
        </row>
        <row r="8">
          <cell r="B8" t="str">
            <v>Дорогобужский ЕДДС</v>
          </cell>
          <cell r="C8">
            <v>22</v>
          </cell>
          <cell r="D8">
            <v>15</v>
          </cell>
          <cell r="E8">
            <v>75470</v>
          </cell>
        </row>
        <row r="9">
          <cell r="B9" t="str">
            <v>Духовщинский ЕДДС</v>
          </cell>
          <cell r="C9">
            <v>66</v>
          </cell>
          <cell r="D9">
            <v>75</v>
          </cell>
          <cell r="E9">
            <v>16316</v>
          </cell>
        </row>
        <row r="10">
          <cell r="B10" t="str">
            <v>ЕДДС</v>
          </cell>
          <cell r="C10">
            <v>30</v>
          </cell>
          <cell r="D10">
            <v>30</v>
          </cell>
          <cell r="E10">
            <v>6390</v>
          </cell>
        </row>
        <row r="11">
          <cell r="B11" t="str">
            <v>Ельнинский ЕДДС</v>
          </cell>
          <cell r="C11">
            <v>910</v>
          </cell>
          <cell r="D11">
            <v>154</v>
          </cell>
          <cell r="E11">
            <v>33298</v>
          </cell>
        </row>
        <row r="12">
          <cell r="B12" t="str">
            <v>Ершичский ЕДДС</v>
          </cell>
          <cell r="C12">
            <v>51</v>
          </cell>
          <cell r="D12">
            <v>73</v>
          </cell>
          <cell r="E12">
            <v>5806</v>
          </cell>
        </row>
        <row r="13">
          <cell r="B13" t="str">
            <v>Кардымовский ЕДДС</v>
          </cell>
          <cell r="C13">
            <v>73</v>
          </cell>
          <cell r="D13">
            <v>360</v>
          </cell>
          <cell r="E13">
            <v>8842</v>
          </cell>
        </row>
        <row r="14">
          <cell r="B14" t="str">
            <v>Краснинский ЕДДС</v>
          </cell>
          <cell r="C14">
            <v>69</v>
          </cell>
          <cell r="D14">
            <v>30</v>
          </cell>
          <cell r="E14">
            <v>100200</v>
          </cell>
        </row>
        <row r="15">
          <cell r="B15" t="str">
            <v>Монастырщинский ЕДДС</v>
          </cell>
          <cell r="C15">
            <v>51</v>
          </cell>
          <cell r="D15">
            <v>262</v>
          </cell>
          <cell r="E15">
            <v>43837</v>
          </cell>
        </row>
        <row r="16">
          <cell r="B16" t="str">
            <v>Новодугинский ЕДДС</v>
          </cell>
          <cell r="C16">
            <v>36</v>
          </cell>
          <cell r="D16">
            <v>82</v>
          </cell>
          <cell r="E16">
            <v>30782</v>
          </cell>
        </row>
        <row r="17">
          <cell r="B17" t="str">
            <v>Починковский ЕДДС</v>
          </cell>
          <cell r="C17">
            <v>22</v>
          </cell>
          <cell r="D17">
            <v>120</v>
          </cell>
          <cell r="E17">
            <v>20176</v>
          </cell>
        </row>
        <row r="18">
          <cell r="B18" t="str">
            <v>Рославльский ЕДДС</v>
          </cell>
          <cell r="C18">
            <v>42</v>
          </cell>
          <cell r="D18">
            <v>209</v>
          </cell>
          <cell r="E18">
            <v>9633</v>
          </cell>
        </row>
        <row r="19">
          <cell r="B19" t="str">
            <v>Руднянский ЕДДС</v>
          </cell>
          <cell r="C19">
            <v>140</v>
          </cell>
          <cell r="D19">
            <v>52</v>
          </cell>
          <cell r="E19">
            <v>38729</v>
          </cell>
        </row>
        <row r="20">
          <cell r="B20" t="str">
            <v>Сафоновский ЕДДС</v>
          </cell>
          <cell r="C20">
            <v>34</v>
          </cell>
          <cell r="D20">
            <v>65</v>
          </cell>
          <cell r="E20">
            <v>64896</v>
          </cell>
        </row>
        <row r="21">
          <cell r="B21" t="str">
            <v>Смоленский район ЕДДС</v>
          </cell>
          <cell r="C21">
            <v>187</v>
          </cell>
          <cell r="D21">
            <v>110</v>
          </cell>
          <cell r="E21">
            <v>41862</v>
          </cell>
        </row>
        <row r="22">
          <cell r="B22" t="str">
            <v>Сычевский ЕДДС</v>
          </cell>
          <cell r="C22">
            <v>150</v>
          </cell>
          <cell r="D22">
            <v>34</v>
          </cell>
          <cell r="E22">
            <v>13454</v>
          </cell>
        </row>
        <row r="23">
          <cell r="B23" t="str">
            <v>Темкинский ЕДДС</v>
          </cell>
          <cell r="C23">
            <v>29</v>
          </cell>
          <cell r="D23">
            <v>133</v>
          </cell>
          <cell r="E23">
            <v>19705</v>
          </cell>
        </row>
        <row r="24">
          <cell r="B24" t="str">
            <v>Угранский ЕДДС</v>
          </cell>
          <cell r="C24">
            <v>35</v>
          </cell>
          <cell r="D24">
            <v>87</v>
          </cell>
          <cell r="E24">
            <v>45241</v>
          </cell>
        </row>
        <row r="25">
          <cell r="B25" t="str">
            <v>Х.-Жирковский ЕДДС</v>
          </cell>
          <cell r="C25">
            <v>261</v>
          </cell>
          <cell r="D25">
            <v>187</v>
          </cell>
          <cell r="E25">
            <v>6516</v>
          </cell>
        </row>
        <row r="26">
          <cell r="B26" t="str">
            <v>Хиславичский ЕДДС</v>
          </cell>
          <cell r="C26">
            <v>3209</v>
          </cell>
          <cell r="D26">
            <v>74</v>
          </cell>
          <cell r="E26">
            <v>124</v>
          </cell>
        </row>
        <row r="27">
          <cell r="B27" t="str">
            <v>Шумячский ЕДДС</v>
          </cell>
          <cell r="C27">
            <v>69</v>
          </cell>
          <cell r="D27">
            <v>166</v>
          </cell>
          <cell r="E27">
            <v>644</v>
          </cell>
        </row>
        <row r="28">
          <cell r="B28" t="str">
            <v>Ярцевский ЕДДС</v>
          </cell>
          <cell r="C28">
            <v>87</v>
          </cell>
          <cell r="D28">
            <v>502</v>
          </cell>
          <cell r="E28">
            <v>43749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734</v>
          </cell>
        </row>
        <row r="3">
          <cell r="B3" t="str">
            <v>Вяземский ЕДДС</v>
          </cell>
          <cell r="C3">
            <v>52</v>
          </cell>
        </row>
        <row r="4">
          <cell r="B4" t="str">
            <v>Гагаринский ЕДДС</v>
          </cell>
          <cell r="C4">
            <v>33</v>
          </cell>
        </row>
        <row r="5">
          <cell r="B5" t="str">
            <v>Глинковский ЕДДС</v>
          </cell>
          <cell r="C5">
            <v>11</v>
          </cell>
        </row>
        <row r="6">
          <cell r="B6" t="str">
            <v>Демидовский ЕДДС</v>
          </cell>
          <cell r="C6">
            <v>32</v>
          </cell>
        </row>
        <row r="7">
          <cell r="B7" t="str">
            <v>Десногорск ЕДДС</v>
          </cell>
          <cell r="C7">
            <v>11</v>
          </cell>
        </row>
        <row r="8">
          <cell r="B8" t="str">
            <v>Дорогобужский ЕДДС</v>
          </cell>
          <cell r="C8">
            <v>3389</v>
          </cell>
        </row>
        <row r="9">
          <cell r="B9" t="str">
            <v>Духовщинский ЕДДС</v>
          </cell>
          <cell r="C9">
            <v>31</v>
          </cell>
        </row>
        <row r="10">
          <cell r="B10" t="str">
            <v>ЕДДС</v>
          </cell>
          <cell r="C10">
            <v>27</v>
          </cell>
        </row>
        <row r="11">
          <cell r="B11" t="str">
            <v>Ельнинский ЕДДС</v>
          </cell>
          <cell r="C11">
            <v>196</v>
          </cell>
        </row>
        <row r="12">
          <cell r="B12" t="str">
            <v>Ершичский ЕДДС</v>
          </cell>
          <cell r="C12">
            <v>72</v>
          </cell>
        </row>
        <row r="13">
          <cell r="B13" t="str">
            <v>Кардымовский ЕДДС</v>
          </cell>
          <cell r="C13">
            <v>19</v>
          </cell>
        </row>
        <row r="14">
          <cell r="B14" t="str">
            <v>Краснинский ЕДДС</v>
          </cell>
          <cell r="C14">
            <v>57</v>
          </cell>
        </row>
        <row r="15">
          <cell r="B15" t="str">
            <v>Монастырщинский ЕДДС</v>
          </cell>
          <cell r="C15">
            <v>3518</v>
          </cell>
        </row>
        <row r="16">
          <cell r="B16" t="str">
            <v>Новодугинский ЕДДС</v>
          </cell>
          <cell r="C16">
            <v>100</v>
          </cell>
        </row>
        <row r="17">
          <cell r="B17" t="str">
            <v>Починковский ЕДДС</v>
          </cell>
          <cell r="C17">
            <v>24</v>
          </cell>
        </row>
        <row r="18">
          <cell r="B18" t="str">
            <v>Рославльский ЕДДС</v>
          </cell>
          <cell r="C18">
            <v>99</v>
          </cell>
        </row>
        <row r="19">
          <cell r="B19" t="str">
            <v>Руднянский ЕДДС</v>
          </cell>
          <cell r="C19">
            <v>31</v>
          </cell>
        </row>
        <row r="20">
          <cell r="B20" t="str">
            <v>Сафоновский ЕДДС</v>
          </cell>
          <cell r="C20">
            <v>31</v>
          </cell>
        </row>
        <row r="21">
          <cell r="B21" t="str">
            <v>Смоленский район ЕДДС</v>
          </cell>
          <cell r="C21">
            <v>67</v>
          </cell>
        </row>
        <row r="22">
          <cell r="B22" t="str">
            <v>Сычевский ЕДДС</v>
          </cell>
          <cell r="C22">
            <v>31</v>
          </cell>
        </row>
        <row r="23">
          <cell r="B23" t="str">
            <v>Темкинский ЕДДС</v>
          </cell>
          <cell r="C23">
            <v>25</v>
          </cell>
        </row>
        <row r="24">
          <cell r="B24" t="str">
            <v>Угранский ЕДДС</v>
          </cell>
          <cell r="C24">
            <v>63</v>
          </cell>
        </row>
        <row r="25">
          <cell r="B25" t="str">
            <v>Х.-Жирковский ЕДДС</v>
          </cell>
          <cell r="C25">
            <v>246</v>
          </cell>
        </row>
        <row r="26">
          <cell r="B26" t="str">
            <v>Хиславичский ЕДДС</v>
          </cell>
          <cell r="C26">
            <v>278</v>
          </cell>
        </row>
        <row r="27">
          <cell r="B27" t="str">
            <v>Шумячский ЕДДС</v>
          </cell>
          <cell r="C27">
            <v>177</v>
          </cell>
        </row>
        <row r="28">
          <cell r="B28" t="str">
            <v>Ярцевский ЕДДС</v>
          </cell>
          <cell r="C28">
            <v>105</v>
          </cell>
        </row>
        <row r="29">
          <cell r="B29">
            <v>734</v>
          </cell>
          <cell r="C29">
            <v>96</v>
          </cell>
        </row>
        <row r="30">
          <cell r="B30">
            <v>52</v>
          </cell>
          <cell r="C30">
            <v>44054</v>
          </cell>
        </row>
        <row r="31">
          <cell r="B31">
            <v>33</v>
          </cell>
          <cell r="C31">
            <v>8596</v>
          </cell>
        </row>
        <row r="32">
          <cell r="B32">
            <v>11</v>
          </cell>
          <cell r="C32">
            <v>5995</v>
          </cell>
        </row>
        <row r="33">
          <cell r="B33">
            <v>32</v>
          </cell>
          <cell r="C33">
            <v>19764</v>
          </cell>
        </row>
        <row r="34">
          <cell r="B34">
            <v>11</v>
          </cell>
          <cell r="C34">
            <v>7825</v>
          </cell>
        </row>
        <row r="35">
          <cell r="B35">
            <v>3389</v>
          </cell>
          <cell r="C35">
            <v>4242</v>
          </cell>
        </row>
        <row r="36">
          <cell r="B36">
            <v>31</v>
          </cell>
          <cell r="C36">
            <v>40642</v>
          </cell>
        </row>
        <row r="37">
          <cell r="B37">
            <v>27</v>
          </cell>
          <cell r="C37">
            <v>26411</v>
          </cell>
        </row>
        <row r="38">
          <cell r="B38">
            <v>196</v>
          </cell>
          <cell r="C38">
            <v>26532</v>
          </cell>
        </row>
        <row r="39">
          <cell r="B39">
            <v>72</v>
          </cell>
          <cell r="C39">
            <v>25923</v>
          </cell>
        </row>
        <row r="40">
          <cell r="B40">
            <v>19</v>
          </cell>
          <cell r="C40">
            <v>18048</v>
          </cell>
        </row>
        <row r="41">
          <cell r="B41">
            <v>57</v>
          </cell>
          <cell r="C41">
            <v>17868</v>
          </cell>
        </row>
        <row r="42">
          <cell r="B42">
            <v>3518</v>
          </cell>
          <cell r="C42">
            <v>102572</v>
          </cell>
        </row>
        <row r="43">
          <cell r="B43">
            <v>100</v>
          </cell>
          <cell r="C43">
            <v>17699</v>
          </cell>
        </row>
        <row r="44">
          <cell r="B44">
            <v>24</v>
          </cell>
          <cell r="C44">
            <v>10164</v>
          </cell>
        </row>
        <row r="45">
          <cell r="B45">
            <v>99</v>
          </cell>
          <cell r="C45">
            <v>10174</v>
          </cell>
        </row>
        <row r="46">
          <cell r="B46">
            <v>31</v>
          </cell>
          <cell r="C46">
            <v>14246</v>
          </cell>
        </row>
        <row r="47">
          <cell r="B47">
            <v>31</v>
          </cell>
          <cell r="C47">
            <v>5658</v>
          </cell>
        </row>
        <row r="48">
          <cell r="B48">
            <v>67</v>
          </cell>
          <cell r="C48">
            <v>146</v>
          </cell>
        </row>
        <row r="49">
          <cell r="B49">
            <v>31</v>
          </cell>
          <cell r="C49">
            <v>5161</v>
          </cell>
        </row>
        <row r="50">
          <cell r="B50">
            <v>25</v>
          </cell>
          <cell r="C50">
            <v>14359</v>
          </cell>
        </row>
        <row r="51">
          <cell r="B51">
            <v>63</v>
          </cell>
          <cell r="C51">
            <v>5161</v>
          </cell>
        </row>
        <row r="52">
          <cell r="B52">
            <v>246</v>
          </cell>
          <cell r="C52">
            <v>14359</v>
          </cell>
        </row>
        <row r="53">
          <cell r="B53">
            <v>278</v>
          </cell>
        </row>
        <row r="54">
          <cell r="B54">
            <v>177</v>
          </cell>
        </row>
        <row r="55">
          <cell r="B55">
            <v>105</v>
          </cell>
        </row>
        <row r="56">
          <cell r="B56">
            <v>139</v>
          </cell>
        </row>
        <row r="57">
          <cell r="B57">
            <v>376</v>
          </cell>
        </row>
        <row r="58">
          <cell r="B58">
            <v>1212</v>
          </cell>
        </row>
        <row r="59">
          <cell r="B59">
            <v>609</v>
          </cell>
        </row>
        <row r="60">
          <cell r="B60">
            <v>146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Service 03 Смоленск</v>
          </cell>
        </row>
        <row r="5">
          <cell r="B5" t="str">
            <v>Велижский ЕДДС</v>
          </cell>
        </row>
        <row r="6">
          <cell r="B6" t="str">
            <v>ДДС-04</v>
          </cell>
        </row>
        <row r="7">
          <cell r="B7" t="str">
            <v>CОДЧ</v>
          </cell>
        </row>
        <row r="8">
          <cell r="B8" t="str">
            <v>CОДЧ</v>
          </cell>
        </row>
        <row r="9">
          <cell r="B9" t="str">
            <v>Service 03 Смоленск</v>
          </cell>
        </row>
        <row r="10">
          <cell r="B10" t="str">
            <v>Service 03 Смоленск</v>
          </cell>
        </row>
        <row r="11">
          <cell r="B11" t="str">
            <v>Вяземский ДДС-01</v>
          </cell>
        </row>
        <row r="12">
          <cell r="B12" t="str">
            <v>Вяземский ЕДДС</v>
          </cell>
        </row>
        <row r="13">
          <cell r="B13" t="str">
            <v>Вяземский ЕДДС</v>
          </cell>
        </row>
        <row r="14">
          <cell r="B14" t="str">
            <v>ДДС-04</v>
          </cell>
        </row>
        <row r="15">
          <cell r="B15" t="str">
            <v>ЦУКС</v>
          </cell>
        </row>
        <row r="16">
          <cell r="B16" t="str">
            <v>CОДЧ</v>
          </cell>
        </row>
        <row r="17">
          <cell r="B17" t="str">
            <v>Service 03 Смоленск</v>
          </cell>
        </row>
        <row r="18">
          <cell r="B18" t="str">
            <v>Service 03 Смоленск</v>
          </cell>
        </row>
        <row r="19">
          <cell r="B19" t="str">
            <v>Гагаринский ДДС-01</v>
          </cell>
        </row>
        <row r="20">
          <cell r="B20" t="str">
            <v>Гагаринский ЕДДС</v>
          </cell>
        </row>
        <row r="21">
          <cell r="B21" t="str">
            <v>Гагаринский ЕДДС</v>
          </cell>
        </row>
        <row r="22">
          <cell r="B22" t="str">
            <v>ДДС-04</v>
          </cell>
        </row>
        <row r="23">
          <cell r="B23" t="str">
            <v>ДДС-04</v>
          </cell>
        </row>
        <row r="24">
          <cell r="B24" t="str">
            <v>ЦОВ ТЕСТ Мос обл</v>
          </cell>
        </row>
        <row r="25">
          <cell r="B25" t="str">
            <v>CОДЧ</v>
          </cell>
        </row>
        <row r="26">
          <cell r="B26" t="str">
            <v>Service 03 Смоленск</v>
          </cell>
        </row>
        <row r="27">
          <cell r="B27" t="str">
            <v>CОДЧ</v>
          </cell>
        </row>
        <row r="28">
          <cell r="B28" t="str">
            <v>ДДС-03 Десногорск</v>
          </cell>
        </row>
        <row r="29">
          <cell r="B29" t="str">
            <v>Десногорск ЕДДС</v>
          </cell>
        </row>
        <row r="30">
          <cell r="B30" t="str">
            <v>ЦУКС</v>
          </cell>
        </row>
        <row r="31">
          <cell r="B31" t="str">
            <v>CОДЧ</v>
          </cell>
        </row>
        <row r="32">
          <cell r="B32" t="str">
            <v>Service 03 Смоленск</v>
          </cell>
        </row>
        <row r="33">
          <cell r="B33" t="str">
            <v>ДДС-01</v>
          </cell>
        </row>
        <row r="34">
          <cell r="B34" t="str">
            <v>ДДС-04</v>
          </cell>
        </row>
        <row r="35">
          <cell r="B35" t="str">
            <v>ЕДДС</v>
          </cell>
        </row>
        <row r="36">
          <cell r="B36" t="str">
            <v>ЦОВ Брянск</v>
          </cell>
        </row>
        <row r="37">
          <cell r="B37" t="str">
            <v>ЦОВ Тверь</v>
          </cell>
        </row>
        <row r="38">
          <cell r="B38" t="str">
            <v>ЦОВ ТЕСТ Мос обл</v>
          </cell>
        </row>
        <row r="39">
          <cell r="B39" t="str">
            <v>ЦОВ ТЕСТ Мос обл</v>
          </cell>
        </row>
        <row r="40">
          <cell r="B40" t="str">
            <v>ЦУКС</v>
          </cell>
        </row>
        <row r="41">
          <cell r="B41" t="str">
            <v>CОДЧ</v>
          </cell>
        </row>
        <row r="42">
          <cell r="B42" t="str">
            <v>Service 03 Смоленск</v>
          </cell>
        </row>
        <row r="43">
          <cell r="B43" t="str">
            <v>Service 03 Смоленск</v>
          </cell>
        </row>
        <row r="44">
          <cell r="B44" t="str">
            <v>Демидовский ЕДДС</v>
          </cell>
        </row>
        <row r="45">
          <cell r="B45" t="str">
            <v>Демидовский ЕДДС</v>
          </cell>
        </row>
        <row r="46">
          <cell r="B46" t="str">
            <v>CОДЧ</v>
          </cell>
        </row>
        <row r="47">
          <cell r="B47" t="str">
            <v>Service 03 Смоленск</v>
          </cell>
        </row>
        <row r="48">
          <cell r="B48" t="str">
            <v>ДДС-04</v>
          </cell>
        </row>
        <row r="49">
          <cell r="B49" t="str">
            <v>Дорогобужский ЕДДС</v>
          </cell>
        </row>
        <row r="50">
          <cell r="B50" t="str">
            <v>CОДЧ</v>
          </cell>
        </row>
        <row r="51">
          <cell r="B51" t="str">
            <v>Service 03 Смоленск</v>
          </cell>
        </row>
        <row r="52">
          <cell r="B52" t="str">
            <v>Духовщинский ДДС-01</v>
          </cell>
        </row>
        <row r="53">
          <cell r="B53" t="str">
            <v>Духовщинский ЕДДС</v>
          </cell>
        </row>
        <row r="54">
          <cell r="B54" t="str">
            <v>Духовщинский ЕДДС</v>
          </cell>
        </row>
        <row r="55">
          <cell r="B55" t="str">
            <v>CОДЧ</v>
          </cell>
        </row>
        <row r="56">
          <cell r="B56" t="str">
            <v>Service 03 Смоленск</v>
          </cell>
        </row>
        <row r="57">
          <cell r="B57" t="str">
            <v>Service 03 Смоленск</v>
          </cell>
        </row>
        <row r="58">
          <cell r="B58" t="str">
            <v>Ельнинский ЕДДС</v>
          </cell>
        </row>
        <row r="59">
          <cell r="B59" t="str">
            <v>CОДЧ</v>
          </cell>
        </row>
        <row r="60">
          <cell r="B60" t="str">
            <v>Service 03 Смоленск</v>
          </cell>
        </row>
        <row r="61">
          <cell r="B61" t="str">
            <v>Ершичский ЕДДС</v>
          </cell>
        </row>
        <row r="62">
          <cell r="B62" t="str">
            <v>CОДЧ</v>
          </cell>
        </row>
        <row r="63">
          <cell r="B63" t="str">
            <v>CОДЧ</v>
          </cell>
        </row>
        <row r="64">
          <cell r="B64" t="str">
            <v>Service 03 Смоленск</v>
          </cell>
        </row>
        <row r="65">
          <cell r="B65" t="str">
            <v>Service 03 Смоленск</v>
          </cell>
        </row>
        <row r="66">
          <cell r="B66" t="str">
            <v>Кардымовский ЕДДС</v>
          </cell>
        </row>
        <row r="67">
          <cell r="B67" t="str">
            <v>ЦУКС</v>
          </cell>
        </row>
        <row r="68">
          <cell r="B68" t="str">
            <v>CОДЧ</v>
          </cell>
        </row>
        <row r="69">
          <cell r="B69" t="str">
            <v>Service 03 Смоленск</v>
          </cell>
        </row>
        <row r="70">
          <cell r="B70" t="str">
            <v>Краснинский ЕДДС</v>
          </cell>
        </row>
        <row r="71">
          <cell r="B71" t="str">
            <v>CОДЧ</v>
          </cell>
        </row>
        <row r="72">
          <cell r="B72" t="str">
            <v>Service 03 Смоленск</v>
          </cell>
        </row>
        <row r="73">
          <cell r="B73" t="str">
            <v>Service 03 Смоленск</v>
          </cell>
        </row>
        <row r="74">
          <cell r="B74" t="str">
            <v>Монастырщинский ЕДДС</v>
          </cell>
        </row>
        <row r="75">
          <cell r="B75" t="str">
            <v>CОДЧ</v>
          </cell>
        </row>
        <row r="76">
          <cell r="B76" t="str">
            <v>Service 03 Смоленск</v>
          </cell>
        </row>
        <row r="77">
          <cell r="B77" t="str">
            <v>Новодугинский ЕДДС</v>
          </cell>
        </row>
        <row r="78">
          <cell r="B78" t="str">
            <v>CОДЧ</v>
          </cell>
        </row>
        <row r="79">
          <cell r="B79" t="str">
            <v>CОДЧ</v>
          </cell>
        </row>
        <row r="80">
          <cell r="B80" t="str">
            <v>Service 03 Смоленск</v>
          </cell>
        </row>
        <row r="81">
          <cell r="B81" t="str">
            <v>Service 03 Смоленск</v>
          </cell>
        </row>
        <row r="82">
          <cell r="B82" t="str">
            <v>ДДС-04</v>
          </cell>
        </row>
        <row r="83">
          <cell r="B83" t="str">
            <v>Починковский ДДС-01</v>
          </cell>
        </row>
        <row r="84">
          <cell r="B84" t="str">
            <v>Починковский ЕДДС</v>
          </cell>
        </row>
        <row r="85">
          <cell r="B85" t="str">
            <v>Починковский ЕДДС</v>
          </cell>
        </row>
        <row r="86">
          <cell r="B86" t="str">
            <v>CОДЧ</v>
          </cell>
        </row>
        <row r="87">
          <cell r="B87" t="str">
            <v>CОДЧ</v>
          </cell>
        </row>
        <row r="88">
          <cell r="B88" t="str">
            <v>Service 03 Смоленск</v>
          </cell>
        </row>
        <row r="89">
          <cell r="B89" t="str">
            <v>Service 03 Смоленск</v>
          </cell>
        </row>
        <row r="90">
          <cell r="B90" t="str">
            <v>ДДС-04</v>
          </cell>
        </row>
        <row r="91">
          <cell r="B91" t="str">
            <v>Рославльский ДДС-01</v>
          </cell>
        </row>
        <row r="92">
          <cell r="B92" t="str">
            <v>Рославльский ЕДДС</v>
          </cell>
        </row>
        <row r="93">
          <cell r="B93" t="str">
            <v>CОДЧ</v>
          </cell>
        </row>
        <row r="94">
          <cell r="B94" t="str">
            <v>Service 03 Смоленск</v>
          </cell>
        </row>
        <row r="95">
          <cell r="B95" t="str">
            <v>Service 03 Смоленск</v>
          </cell>
        </row>
        <row r="96">
          <cell r="B96" t="str">
            <v>ДДС-04</v>
          </cell>
        </row>
        <row r="97">
          <cell r="B97" t="str">
            <v>Руднянский ЕДДС</v>
          </cell>
        </row>
        <row r="98">
          <cell r="B98" t="str">
            <v>CОДЧ</v>
          </cell>
        </row>
        <row r="99">
          <cell r="B99" t="str">
            <v>CОДЧ</v>
          </cell>
        </row>
        <row r="100">
          <cell r="B100" t="str">
            <v>Service 03 Смоленск</v>
          </cell>
        </row>
        <row r="101">
          <cell r="B101" t="str">
            <v>Service 03 Смоленск</v>
          </cell>
        </row>
        <row r="102">
          <cell r="B102" t="str">
            <v>ДДС-04</v>
          </cell>
        </row>
        <row r="103">
          <cell r="B103" t="str">
            <v>Сафоновский ЕДДС</v>
          </cell>
        </row>
        <row r="104">
          <cell r="B104" t="str">
            <v>Сафоновский ЕДДС</v>
          </cell>
        </row>
        <row r="105">
          <cell r="B105" t="str">
            <v>ЦОВ ТЕСТ Мос обл</v>
          </cell>
        </row>
        <row r="106">
          <cell r="B106" t="str">
            <v>CОДЧ</v>
          </cell>
        </row>
        <row r="107">
          <cell r="B107" t="str">
            <v>CОДЧ</v>
          </cell>
        </row>
        <row r="108">
          <cell r="B108" t="str">
            <v>Service 03 Смоленск</v>
          </cell>
        </row>
        <row r="109">
          <cell r="B109" t="str">
            <v>Service 03 Смоленск</v>
          </cell>
        </row>
        <row r="110">
          <cell r="B110" t="str">
            <v>ДДС-01</v>
          </cell>
        </row>
        <row r="111">
          <cell r="B111" t="str">
            <v>ДДС-04</v>
          </cell>
        </row>
        <row r="112">
          <cell r="B112" t="str">
            <v>ДДС-04</v>
          </cell>
        </row>
        <row r="113">
          <cell r="B113" t="str">
            <v>Смоленский район ЕДДС</v>
          </cell>
        </row>
        <row r="114">
          <cell r="B114" t="str">
            <v>Смоленский район ЕДДС</v>
          </cell>
        </row>
        <row r="115">
          <cell r="B115" t="str">
            <v>ЦУКС</v>
          </cell>
        </row>
        <row r="116">
          <cell r="B116" t="str">
            <v>CОДЧ</v>
          </cell>
        </row>
        <row r="117">
          <cell r="B117" t="str">
            <v>Service 03 Смоленск</v>
          </cell>
        </row>
        <row r="118">
          <cell r="B118" t="str">
            <v>ДДС-04</v>
          </cell>
        </row>
        <row r="119">
          <cell r="B119" t="str">
            <v>Сычевский ДДС-01</v>
          </cell>
        </row>
        <row r="120">
          <cell r="B120" t="str">
            <v>Сычевский ЕДДС</v>
          </cell>
        </row>
        <row r="121">
          <cell r="B121" t="str">
            <v>CОДЧ</v>
          </cell>
        </row>
        <row r="122">
          <cell r="B122" t="str">
            <v>Service 03 Смоленск</v>
          </cell>
        </row>
        <row r="123">
          <cell r="B123" t="str">
            <v>Service 03 Смоленск</v>
          </cell>
        </row>
        <row r="124">
          <cell r="B124" t="str">
            <v>Темкинский ЕДДС</v>
          </cell>
        </row>
        <row r="125">
          <cell r="B125" t="str">
            <v>CОДЧ</v>
          </cell>
        </row>
        <row r="126">
          <cell r="B126" t="str">
            <v>Service 03 Смоленск</v>
          </cell>
        </row>
        <row r="127">
          <cell r="B127" t="str">
            <v>Угранский ЕДДС</v>
          </cell>
        </row>
        <row r="128">
          <cell r="B128" t="str">
            <v>CОДЧ</v>
          </cell>
        </row>
        <row r="129">
          <cell r="B129" t="str">
            <v>Service 03 Смоленск</v>
          </cell>
        </row>
        <row r="130">
          <cell r="B130" t="str">
            <v>ЕДДС</v>
          </cell>
        </row>
        <row r="131">
          <cell r="B131" t="str">
            <v>Хиславичский ЕДДС</v>
          </cell>
        </row>
        <row r="132">
          <cell r="B132" t="str">
            <v>Хиславичский ЕДДС</v>
          </cell>
        </row>
        <row r="133">
          <cell r="B133" t="str">
            <v>CОДЧ</v>
          </cell>
        </row>
        <row r="134">
          <cell r="B134" t="str">
            <v>Service 03 Смоленск</v>
          </cell>
        </row>
        <row r="135">
          <cell r="B135" t="str">
            <v>ДДС-04</v>
          </cell>
        </row>
        <row r="136">
          <cell r="B136" t="str">
            <v>Х.-Жирковский ЕДДС</v>
          </cell>
        </row>
        <row r="137">
          <cell r="B137" t="str">
            <v>CОДЧ</v>
          </cell>
        </row>
        <row r="138">
          <cell r="B138" t="str">
            <v>Service 03 Смоленск</v>
          </cell>
        </row>
        <row r="139">
          <cell r="B139" t="str">
            <v>ДДС-04</v>
          </cell>
        </row>
        <row r="140">
          <cell r="B140" t="str">
            <v>Шумячский ДДС-01</v>
          </cell>
        </row>
        <row r="141">
          <cell r="B141" t="str">
            <v>Шумячский ЕДДС</v>
          </cell>
        </row>
        <row r="142">
          <cell r="B142" t="str">
            <v>CОДЧ</v>
          </cell>
        </row>
        <row r="143">
          <cell r="B143" t="str">
            <v>CОДЧ</v>
          </cell>
        </row>
        <row r="144">
          <cell r="B144" t="str">
            <v>Service 03 Смоленск</v>
          </cell>
        </row>
        <row r="145">
          <cell r="B145" t="str">
            <v>ДДС-04</v>
          </cell>
        </row>
        <row r="146">
          <cell r="B146" t="str">
            <v>Ярцевский ДДС-01</v>
          </cell>
        </row>
        <row r="147">
          <cell r="B147" t="str">
            <v>Ярцевский ЕДДС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5</v>
          </cell>
        </row>
        <row r="3">
          <cell r="C3">
            <v>9</v>
          </cell>
        </row>
        <row r="4">
          <cell r="C4">
            <v>113</v>
          </cell>
        </row>
        <row r="5">
          <cell r="C5">
            <v>117</v>
          </cell>
        </row>
        <row r="6">
          <cell r="C6">
            <v>138</v>
          </cell>
        </row>
        <row r="7">
          <cell r="C7">
            <v>1361</v>
          </cell>
        </row>
        <row r="8">
          <cell r="C8">
            <v>45</v>
          </cell>
        </row>
        <row r="9">
          <cell r="C9">
            <v>79</v>
          </cell>
        </row>
        <row r="10">
          <cell r="C10">
            <v>677</v>
          </cell>
        </row>
        <row r="11">
          <cell r="C11">
            <v>3</v>
          </cell>
        </row>
        <row r="12">
          <cell r="C12">
            <v>4</v>
          </cell>
        </row>
        <row r="13">
          <cell r="C13">
            <v>22</v>
          </cell>
        </row>
        <row r="14">
          <cell r="C14">
            <v>9</v>
          </cell>
        </row>
        <row r="15">
          <cell r="C15">
            <v>22</v>
          </cell>
        </row>
        <row r="16">
          <cell r="C16">
            <v>239</v>
          </cell>
        </row>
        <row r="17">
          <cell r="C17">
            <v>15</v>
          </cell>
        </row>
        <row r="18">
          <cell r="C18">
            <v>29</v>
          </cell>
        </row>
        <row r="19">
          <cell r="C19">
            <v>220</v>
          </cell>
        </row>
        <row r="20">
          <cell r="C20">
            <v>18</v>
          </cell>
        </row>
        <row r="21">
          <cell r="C21">
            <v>47</v>
          </cell>
        </row>
        <row r="22">
          <cell r="C22">
            <v>313</v>
          </cell>
        </row>
        <row r="23">
          <cell r="C23">
            <v>20</v>
          </cell>
        </row>
        <row r="24">
          <cell r="C24">
            <v>51</v>
          </cell>
        </row>
        <row r="25">
          <cell r="C25">
            <v>274</v>
          </cell>
        </row>
        <row r="26">
          <cell r="C26">
            <v>12</v>
          </cell>
        </row>
        <row r="27">
          <cell r="C27">
            <v>15</v>
          </cell>
        </row>
        <row r="28">
          <cell r="C28">
            <v>123</v>
          </cell>
        </row>
        <row r="29">
          <cell r="C29">
            <v>7</v>
          </cell>
        </row>
        <row r="30">
          <cell r="C30">
            <v>11</v>
          </cell>
        </row>
        <row r="31">
          <cell r="C31">
            <v>80</v>
          </cell>
        </row>
        <row r="32">
          <cell r="C32">
            <v>7</v>
          </cell>
        </row>
        <row r="33">
          <cell r="C33">
            <v>18</v>
          </cell>
        </row>
        <row r="34">
          <cell r="C34">
            <v>148</v>
          </cell>
        </row>
        <row r="35">
          <cell r="C35">
            <v>7</v>
          </cell>
        </row>
        <row r="36">
          <cell r="C36">
            <v>32</v>
          </cell>
        </row>
        <row r="37">
          <cell r="C37">
            <v>174</v>
          </cell>
        </row>
        <row r="38">
          <cell r="C38">
            <v>9</v>
          </cell>
        </row>
        <row r="39">
          <cell r="C39">
            <v>10</v>
          </cell>
        </row>
        <row r="40">
          <cell r="C40">
            <v>92</v>
          </cell>
        </row>
        <row r="41">
          <cell r="C41">
            <v>20</v>
          </cell>
        </row>
        <row r="42">
          <cell r="C42">
            <v>27</v>
          </cell>
        </row>
        <row r="43">
          <cell r="C43">
            <v>192</v>
          </cell>
        </row>
        <row r="44">
          <cell r="C44">
            <v>26</v>
          </cell>
        </row>
        <row r="45">
          <cell r="C45">
            <v>48</v>
          </cell>
        </row>
        <row r="46">
          <cell r="C46">
            <v>419</v>
          </cell>
        </row>
        <row r="47">
          <cell r="C47">
            <v>81</v>
          </cell>
        </row>
        <row r="48">
          <cell r="C48">
            <v>74</v>
          </cell>
        </row>
        <row r="49">
          <cell r="C49">
            <v>1160</v>
          </cell>
        </row>
        <row r="50">
          <cell r="C50">
            <v>23</v>
          </cell>
        </row>
        <row r="51">
          <cell r="C51">
            <v>18</v>
          </cell>
        </row>
        <row r="52">
          <cell r="C52">
            <v>326</v>
          </cell>
        </row>
        <row r="53">
          <cell r="C53">
            <v>70</v>
          </cell>
        </row>
        <row r="54">
          <cell r="C54">
            <v>215</v>
          </cell>
        </row>
        <row r="55">
          <cell r="C55">
            <v>861</v>
          </cell>
        </row>
        <row r="56">
          <cell r="C56">
            <v>3273</v>
          </cell>
        </row>
        <row r="57">
          <cell r="C57">
            <v>476</v>
          </cell>
        </row>
        <row r="58">
          <cell r="C58">
            <v>17593</v>
          </cell>
        </row>
        <row r="59">
          <cell r="C59">
            <v>62</v>
          </cell>
        </row>
        <row r="60">
          <cell r="C60">
            <v>101</v>
          </cell>
        </row>
        <row r="61">
          <cell r="C61">
            <v>1098</v>
          </cell>
        </row>
        <row r="62">
          <cell r="C62">
            <v>12</v>
          </cell>
        </row>
        <row r="63">
          <cell r="C63">
            <v>15</v>
          </cell>
        </row>
        <row r="64">
          <cell r="C64">
            <v>122</v>
          </cell>
        </row>
        <row r="65">
          <cell r="C65">
            <v>2</v>
          </cell>
        </row>
        <row r="66">
          <cell r="C66">
            <v>4</v>
          </cell>
        </row>
        <row r="67">
          <cell r="C67">
            <v>70</v>
          </cell>
        </row>
        <row r="68">
          <cell r="C68">
            <v>11</v>
          </cell>
        </row>
        <row r="69">
          <cell r="C69">
            <v>22</v>
          </cell>
        </row>
        <row r="70">
          <cell r="C70">
            <v>150</v>
          </cell>
        </row>
        <row r="71">
          <cell r="C71">
            <v>6</v>
          </cell>
        </row>
        <row r="72">
          <cell r="C72">
            <v>6</v>
          </cell>
        </row>
        <row r="73">
          <cell r="C73">
            <v>138</v>
          </cell>
        </row>
        <row r="74">
          <cell r="C74">
            <v>14</v>
          </cell>
        </row>
        <row r="75">
          <cell r="C75">
            <v>11</v>
          </cell>
        </row>
        <row r="76">
          <cell r="C76">
            <v>100</v>
          </cell>
        </row>
        <row r="77">
          <cell r="C77">
            <v>10</v>
          </cell>
        </row>
        <row r="78">
          <cell r="C78">
            <v>30</v>
          </cell>
        </row>
        <row r="79">
          <cell r="C79">
            <v>142</v>
          </cell>
        </row>
        <row r="80">
          <cell r="C80">
            <v>72</v>
          </cell>
        </row>
        <row r="81">
          <cell r="C81">
            <v>114</v>
          </cell>
        </row>
        <row r="82">
          <cell r="C82">
            <v>993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11</v>
          </cell>
        </row>
        <row r="3">
          <cell r="A3" t="str">
            <v>Вяземский</v>
          </cell>
          <cell r="B3">
            <v>178</v>
          </cell>
        </row>
        <row r="4">
          <cell r="A4" t="str">
            <v>Гагаринский</v>
          </cell>
          <cell r="B4">
            <v>136</v>
          </cell>
        </row>
        <row r="5">
          <cell r="A5" t="str">
            <v>Глинковский</v>
          </cell>
          <cell r="B5">
            <v>9</v>
          </cell>
        </row>
        <row r="6">
          <cell r="A6" t="str">
            <v>город Десногорск</v>
          </cell>
          <cell r="B6">
            <v>28</v>
          </cell>
        </row>
        <row r="7">
          <cell r="A7" t="str">
            <v>город Смоленск</v>
          </cell>
          <cell r="B7">
            <v>794</v>
          </cell>
        </row>
        <row r="8">
          <cell r="A8" t="str">
            <v>Демидовский</v>
          </cell>
          <cell r="B8">
            <v>25</v>
          </cell>
        </row>
        <row r="9">
          <cell r="A9" t="str">
            <v>Дорогобужский</v>
          </cell>
          <cell r="B9">
            <v>42</v>
          </cell>
        </row>
        <row r="10">
          <cell r="A10" t="str">
            <v>Духовщинский</v>
          </cell>
          <cell r="B10">
            <v>53</v>
          </cell>
        </row>
        <row r="11">
          <cell r="A11" t="str">
            <v>Ельнинский</v>
          </cell>
          <cell r="B11">
            <v>8</v>
          </cell>
        </row>
        <row r="12">
          <cell r="A12" t="str">
            <v>Ершичский</v>
          </cell>
          <cell r="B12">
            <v>19</v>
          </cell>
        </row>
        <row r="13">
          <cell r="A13" t="str">
            <v>Кардымовский</v>
          </cell>
          <cell r="B13">
            <v>37</v>
          </cell>
        </row>
        <row r="14">
          <cell r="A14" t="str">
            <v>Краснинский</v>
          </cell>
          <cell r="B14">
            <v>31</v>
          </cell>
        </row>
        <row r="15">
          <cell r="A15" t="str">
            <v>Монастырщинский</v>
          </cell>
          <cell r="B15">
            <v>9</v>
          </cell>
        </row>
        <row r="16">
          <cell r="A16" t="str">
            <v>Новодугинский</v>
          </cell>
          <cell r="B16">
            <v>24</v>
          </cell>
        </row>
        <row r="17">
          <cell r="A17" t="str">
            <v>Починковский</v>
          </cell>
          <cell r="B17">
            <v>55</v>
          </cell>
        </row>
        <row r="18">
          <cell r="A18" t="str">
            <v>Рославльский</v>
          </cell>
          <cell r="B18">
            <v>116</v>
          </cell>
        </row>
        <row r="19">
          <cell r="A19" t="str">
            <v>Руднянский</v>
          </cell>
          <cell r="B19">
            <v>37</v>
          </cell>
        </row>
        <row r="20">
          <cell r="A20" t="str">
            <v>Сафоновский</v>
          </cell>
          <cell r="B20">
            <v>98</v>
          </cell>
        </row>
        <row r="21">
          <cell r="A21" t="str">
            <v>Смоленский</v>
          </cell>
          <cell r="B21">
            <v>177</v>
          </cell>
        </row>
        <row r="22">
          <cell r="A22" t="str">
            <v>Сычевский</v>
          </cell>
          <cell r="B22">
            <v>22</v>
          </cell>
        </row>
        <row r="23">
          <cell r="A23" t="str">
            <v>Темкинский</v>
          </cell>
          <cell r="B23">
            <v>3</v>
          </cell>
        </row>
        <row r="24">
          <cell r="A24" t="str">
            <v>Угранский</v>
          </cell>
          <cell r="B24">
            <v>11</v>
          </cell>
        </row>
        <row r="25">
          <cell r="A25" t="str">
            <v>Хиславичский</v>
          </cell>
          <cell r="B25">
            <v>9</v>
          </cell>
        </row>
        <row r="26">
          <cell r="A26" t="str">
            <v>Холм-Жирковский</v>
          </cell>
          <cell r="B26">
            <v>14</v>
          </cell>
        </row>
        <row r="27">
          <cell r="A27" t="str">
            <v>Шумячский</v>
          </cell>
          <cell r="B27">
            <v>33</v>
          </cell>
        </row>
        <row r="28">
          <cell r="A28" t="str">
            <v>Ярцевский</v>
          </cell>
          <cell r="B28">
            <v>201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985</v>
          </cell>
        </row>
        <row r="3">
          <cell r="B3" t="str">
            <v>Вяземский ЕДДС</v>
          </cell>
          <cell r="C3">
            <v>62</v>
          </cell>
        </row>
        <row r="4">
          <cell r="B4" t="str">
            <v>Гагаринский ЕДДС</v>
          </cell>
          <cell r="C4">
            <v>33</v>
          </cell>
        </row>
        <row r="5">
          <cell r="B5" t="str">
            <v>Глинковский ЕДДС</v>
          </cell>
          <cell r="C5">
            <v>820</v>
          </cell>
        </row>
        <row r="6">
          <cell r="B6" t="str">
            <v>Демидовский ЕДДС</v>
          </cell>
          <cell r="C6">
            <v>146</v>
          </cell>
        </row>
        <row r="7">
          <cell r="B7" t="str">
            <v>Десногорск ЕДДС</v>
          </cell>
          <cell r="C7">
            <v>46</v>
          </cell>
        </row>
        <row r="8">
          <cell r="B8" t="str">
            <v>Дорогобужский ЕДДС</v>
          </cell>
          <cell r="C8">
            <v>102</v>
          </cell>
        </row>
        <row r="9">
          <cell r="B9" t="str">
            <v>Духовщинский ЕДДС</v>
          </cell>
          <cell r="C9">
            <v>59</v>
          </cell>
        </row>
        <row r="10">
          <cell r="B10" t="str">
            <v>ЕДДС</v>
          </cell>
          <cell r="C10">
            <v>23</v>
          </cell>
        </row>
        <row r="11">
          <cell r="B11" t="str">
            <v>Ельнинский ЕДДС</v>
          </cell>
          <cell r="C11">
            <v>387</v>
          </cell>
        </row>
        <row r="12">
          <cell r="B12" t="str">
            <v>Ершичский ЕДДС</v>
          </cell>
          <cell r="C12">
            <v>25</v>
          </cell>
        </row>
        <row r="13">
          <cell r="B13" t="str">
            <v>Кардымовский ЕДДС</v>
          </cell>
          <cell r="C13">
            <v>33</v>
          </cell>
        </row>
        <row r="14">
          <cell r="B14" t="str">
            <v>Краснинский ЕДДС</v>
          </cell>
          <cell r="C14">
            <v>506</v>
          </cell>
        </row>
        <row r="15">
          <cell r="B15" t="str">
            <v>Монастырщинский ЕДДС</v>
          </cell>
          <cell r="C15">
            <v>144</v>
          </cell>
        </row>
        <row r="16">
          <cell r="B16" t="str">
            <v>Новодугинский ЕДДС</v>
          </cell>
          <cell r="C16">
            <v>24</v>
          </cell>
        </row>
        <row r="17">
          <cell r="B17" t="str">
            <v>Починковский ЕДДС</v>
          </cell>
          <cell r="C17">
            <v>76</v>
          </cell>
        </row>
        <row r="18">
          <cell r="B18" t="str">
            <v>Рославльский ЕДДС</v>
          </cell>
          <cell r="C18">
            <v>29</v>
          </cell>
        </row>
        <row r="19">
          <cell r="B19" t="str">
            <v>Руднянский ЕДДС</v>
          </cell>
          <cell r="C19">
            <v>35</v>
          </cell>
        </row>
        <row r="20">
          <cell r="B20" t="str">
            <v>Сафоновский ЕДДС</v>
          </cell>
          <cell r="C20">
            <v>168</v>
          </cell>
        </row>
        <row r="21">
          <cell r="B21" t="str">
            <v>Смоленский район ЕДДС</v>
          </cell>
          <cell r="C21">
            <v>38</v>
          </cell>
        </row>
        <row r="22">
          <cell r="B22" t="str">
            <v>Сычевский ЕДДС</v>
          </cell>
          <cell r="C22">
            <v>100</v>
          </cell>
        </row>
        <row r="23">
          <cell r="B23" t="str">
            <v>Темкинский ЕДДС</v>
          </cell>
          <cell r="C23">
            <v>17</v>
          </cell>
        </row>
        <row r="24">
          <cell r="B24" t="str">
            <v>Угранский ЕДДС</v>
          </cell>
          <cell r="C24">
            <v>1175</v>
          </cell>
        </row>
        <row r="25">
          <cell r="B25" t="str">
            <v>Х.-Жирковский ЕДДС</v>
          </cell>
          <cell r="C25">
            <v>34</v>
          </cell>
        </row>
        <row r="26">
          <cell r="B26" t="str">
            <v>Хиславичский ЕДДС</v>
          </cell>
          <cell r="C26">
            <v>335</v>
          </cell>
        </row>
        <row r="27">
          <cell r="B27" t="str">
            <v>Шумячский ЕДДС</v>
          </cell>
          <cell r="C27">
            <v>97</v>
          </cell>
        </row>
        <row r="28">
          <cell r="B28" t="str">
            <v>Ярцевский ЕДДС</v>
          </cell>
          <cell r="C28">
            <v>27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Service 03 Смоленск</v>
          </cell>
        </row>
        <row r="5">
          <cell r="B5" t="str">
            <v>Велижский ЕДДС</v>
          </cell>
        </row>
        <row r="6">
          <cell r="B6" t="str">
            <v>ДДС-04</v>
          </cell>
        </row>
        <row r="7">
          <cell r="B7" t="str">
            <v>CОДЧ</v>
          </cell>
        </row>
        <row r="8">
          <cell r="B8" t="str">
            <v>CОДЧ</v>
          </cell>
        </row>
        <row r="9">
          <cell r="B9" t="str">
            <v>Service 03 Смоленск</v>
          </cell>
        </row>
        <row r="10">
          <cell r="B10" t="str">
            <v>Service 03 Смоленск</v>
          </cell>
        </row>
        <row r="11">
          <cell r="B11" t="str">
            <v>Вяземский ДДС-01</v>
          </cell>
        </row>
        <row r="12">
          <cell r="B12" t="str">
            <v>Вяземский ЕДДС</v>
          </cell>
        </row>
        <row r="13">
          <cell r="B13" t="str">
            <v>Вяземский ЕДДС</v>
          </cell>
        </row>
        <row r="14">
          <cell r="B14" t="str">
            <v>ДДС-04</v>
          </cell>
        </row>
        <row r="15">
          <cell r="B15" t="str">
            <v>ЦОВ Псков</v>
          </cell>
        </row>
        <row r="16">
          <cell r="B16" t="str">
            <v>CОДЧ</v>
          </cell>
        </row>
        <row r="17">
          <cell r="B17" t="str">
            <v>CОДЧ</v>
          </cell>
        </row>
        <row r="18">
          <cell r="B18" t="str">
            <v>Service 03 Смоленск</v>
          </cell>
        </row>
        <row r="19">
          <cell r="B19" t="str">
            <v>Service 03 Смоленск</v>
          </cell>
        </row>
        <row r="20">
          <cell r="B20" t="str">
            <v>Гагаринский ЕДДС</v>
          </cell>
        </row>
        <row r="21">
          <cell r="B21" t="str">
            <v>Гагаринский ЕДДС</v>
          </cell>
        </row>
        <row r="22">
          <cell r="B22" t="str">
            <v>ДДС-04</v>
          </cell>
        </row>
        <row r="23">
          <cell r="B23" t="str">
            <v>CОДЧ</v>
          </cell>
        </row>
        <row r="24">
          <cell r="B24" t="str">
            <v>Service 03 Смоленск</v>
          </cell>
        </row>
        <row r="25">
          <cell r="B25" t="str">
            <v>Глинковский ЕДДС</v>
          </cell>
        </row>
        <row r="26">
          <cell r="B26" t="str">
            <v>CОДЧ</v>
          </cell>
        </row>
        <row r="27">
          <cell r="B27" t="str">
            <v>ДДС-03 Десногорск</v>
          </cell>
        </row>
        <row r="28">
          <cell r="B28" t="str">
            <v>Десногорск ДДС-01</v>
          </cell>
        </row>
        <row r="29">
          <cell r="B29" t="str">
            <v>Десногорск ЕДДС</v>
          </cell>
        </row>
        <row r="30">
          <cell r="B30" t="str">
            <v>CОДЧ</v>
          </cell>
        </row>
        <row r="31">
          <cell r="B31" t="str">
            <v>Service 03 Смоленск</v>
          </cell>
        </row>
        <row r="32">
          <cell r="B32" t="str">
            <v>ДДС-01</v>
          </cell>
        </row>
        <row r="33">
          <cell r="B33" t="str">
            <v>ДДС-04</v>
          </cell>
        </row>
        <row r="34">
          <cell r="B34" t="str">
            <v>ЕДДС</v>
          </cell>
        </row>
        <row r="35">
          <cell r="B35" t="str">
            <v>ЦОВ Брянск</v>
          </cell>
        </row>
        <row r="36">
          <cell r="B36" t="str">
            <v>ЦОВ Тверь</v>
          </cell>
        </row>
        <row r="37">
          <cell r="B37" t="str">
            <v>ЦОВ ТЕСТ Мос обл</v>
          </cell>
        </row>
        <row r="38">
          <cell r="B38" t="str">
            <v>ЦУКС</v>
          </cell>
        </row>
        <row r="39">
          <cell r="B39" t="str">
            <v>CОДЧ</v>
          </cell>
        </row>
        <row r="40">
          <cell r="B40" t="str">
            <v>Service 03 Смоленск</v>
          </cell>
        </row>
        <row r="41">
          <cell r="B41" t="str">
            <v>Service 03 Смоленск</v>
          </cell>
        </row>
        <row r="42">
          <cell r="B42" t="str">
            <v>ДДС-04</v>
          </cell>
        </row>
        <row r="43">
          <cell r="B43" t="str">
            <v>Демидовский ЕДДС</v>
          </cell>
        </row>
        <row r="44">
          <cell r="B44" t="str">
            <v>Демидовский ЕДДС</v>
          </cell>
        </row>
        <row r="45">
          <cell r="B45" t="str">
            <v>CОДЧ</v>
          </cell>
        </row>
        <row r="46">
          <cell r="B46" t="str">
            <v>Service 03 Смоленск</v>
          </cell>
        </row>
        <row r="47">
          <cell r="B47" t="str">
            <v>ДДС-04</v>
          </cell>
        </row>
        <row r="48">
          <cell r="B48" t="str">
            <v>Дорогобужский ЕДДС</v>
          </cell>
        </row>
        <row r="49">
          <cell r="B49" t="str">
            <v>CОДЧ</v>
          </cell>
        </row>
        <row r="50">
          <cell r="B50" t="str">
            <v>Service 03 Смоленск</v>
          </cell>
        </row>
        <row r="51">
          <cell r="B51" t="str">
            <v>Service 03 Смоленск</v>
          </cell>
        </row>
        <row r="52">
          <cell r="B52" t="str">
            <v>ДДС-04</v>
          </cell>
        </row>
        <row r="53">
          <cell r="B53" t="str">
            <v>Духовщинский ЕДДС</v>
          </cell>
        </row>
        <row r="54">
          <cell r="B54" t="str">
            <v>Духовщинский ЕДДС</v>
          </cell>
        </row>
        <row r="55">
          <cell r="B55" t="str">
            <v>CОДЧ</v>
          </cell>
        </row>
        <row r="56">
          <cell r="B56" t="str">
            <v>Service 03 Смоленск</v>
          </cell>
        </row>
        <row r="57">
          <cell r="B57" t="str">
            <v>Ельнинский ЕДДС</v>
          </cell>
        </row>
        <row r="58">
          <cell r="B58" t="str">
            <v>CОДЧ</v>
          </cell>
        </row>
        <row r="59">
          <cell r="B59" t="str">
            <v>Service 03 Смоленск</v>
          </cell>
        </row>
        <row r="60">
          <cell r="B60" t="str">
            <v>Ершичский ЕДДС</v>
          </cell>
        </row>
        <row r="61">
          <cell r="B61" t="str">
            <v>CОДЧ</v>
          </cell>
        </row>
        <row r="62">
          <cell r="B62" t="str">
            <v>Service 03 Смоленск</v>
          </cell>
        </row>
        <row r="63">
          <cell r="B63" t="str">
            <v>ДДС-04</v>
          </cell>
        </row>
        <row r="64">
          <cell r="B64" t="str">
            <v>Кардымовский ЕДДС</v>
          </cell>
        </row>
        <row r="65">
          <cell r="B65" t="str">
            <v>CОДЧ</v>
          </cell>
        </row>
        <row r="66">
          <cell r="B66" t="str">
            <v>Service 03 Смоленск</v>
          </cell>
        </row>
        <row r="67">
          <cell r="B67" t="str">
            <v>ДДС-04</v>
          </cell>
        </row>
        <row r="68">
          <cell r="B68" t="str">
            <v>Краснинский ЕДДС</v>
          </cell>
        </row>
        <row r="69">
          <cell r="B69" t="str">
            <v>CОДЧ</v>
          </cell>
        </row>
        <row r="70">
          <cell r="B70" t="str">
            <v>Service 03 Смоленск</v>
          </cell>
        </row>
        <row r="71">
          <cell r="B71" t="str">
            <v>Service 03 Смоленск</v>
          </cell>
        </row>
        <row r="72">
          <cell r="B72" t="str">
            <v>Монастырщинский ДДС-01</v>
          </cell>
        </row>
        <row r="73">
          <cell r="B73" t="str">
            <v>Монастырщинский ЕДДС</v>
          </cell>
        </row>
        <row r="74">
          <cell r="B74" t="str">
            <v>CОДЧ</v>
          </cell>
        </row>
        <row r="75">
          <cell r="B75" t="str">
            <v>Service 03 Смоленск</v>
          </cell>
        </row>
        <row r="76">
          <cell r="B76" t="str">
            <v>Service 03 Смоленск</v>
          </cell>
        </row>
        <row r="77">
          <cell r="B77" t="str">
            <v>Новодугинский ЕДДС</v>
          </cell>
        </row>
        <row r="78">
          <cell r="B78" t="str">
            <v>CОДЧ</v>
          </cell>
        </row>
        <row r="79">
          <cell r="B79" t="str">
            <v>CОДЧ</v>
          </cell>
        </row>
        <row r="80">
          <cell r="B80" t="str">
            <v>Service 03 Смоленск</v>
          </cell>
        </row>
        <row r="81">
          <cell r="B81" t="str">
            <v>Service 03 Смоленск</v>
          </cell>
        </row>
        <row r="82">
          <cell r="B82" t="str">
            <v>ДДС-04</v>
          </cell>
        </row>
        <row r="83">
          <cell r="B83" t="str">
            <v>Починковский ЕДДС</v>
          </cell>
        </row>
        <row r="84">
          <cell r="B84" t="str">
            <v>CОДЧ</v>
          </cell>
        </row>
        <row r="85">
          <cell r="B85" t="str">
            <v>CОДЧ</v>
          </cell>
        </row>
        <row r="86">
          <cell r="B86" t="str">
            <v>Service 03 Смоленск</v>
          </cell>
        </row>
        <row r="87">
          <cell r="B87" t="str">
            <v>Service 03 Смоленск</v>
          </cell>
        </row>
        <row r="88">
          <cell r="B88" t="str">
            <v>ДДС-04</v>
          </cell>
        </row>
        <row r="89">
          <cell r="B89" t="str">
            <v>Рославльский ЕДДС</v>
          </cell>
        </row>
        <row r="90">
          <cell r="B90" t="str">
            <v>ЦУКС</v>
          </cell>
        </row>
        <row r="91">
          <cell r="B91" t="str">
            <v>CОДЧ</v>
          </cell>
        </row>
        <row r="92">
          <cell r="B92" t="str">
            <v>Service 03 Смоленск</v>
          </cell>
        </row>
        <row r="93">
          <cell r="B93" t="str">
            <v>Service 03 Смоленск</v>
          </cell>
        </row>
        <row r="94">
          <cell r="B94" t="str">
            <v>ДДС-04</v>
          </cell>
        </row>
        <row r="95">
          <cell r="B95" t="str">
            <v>Руднянский ЕДДС</v>
          </cell>
        </row>
        <row r="96">
          <cell r="B96" t="str">
            <v>Руднянский ЕДДС</v>
          </cell>
        </row>
        <row r="97">
          <cell r="B97" t="str">
            <v>CОДЧ</v>
          </cell>
        </row>
        <row r="98">
          <cell r="B98" t="str">
            <v>CОДЧ</v>
          </cell>
        </row>
        <row r="99">
          <cell r="B99" t="str">
            <v>Service 03 Смоленск</v>
          </cell>
        </row>
        <row r="100">
          <cell r="B100" t="str">
            <v>Service 03 Смоленск</v>
          </cell>
        </row>
        <row r="101">
          <cell r="B101" t="str">
            <v>ДДС-04</v>
          </cell>
        </row>
        <row r="102">
          <cell r="B102" t="str">
            <v>Сафоновский ЕДДС</v>
          </cell>
        </row>
        <row r="103">
          <cell r="B103" t="str">
            <v>Сафоновский ЕДДС</v>
          </cell>
        </row>
        <row r="104">
          <cell r="B104" t="str">
            <v>ЦОВ ТЕСТ Мос обл</v>
          </cell>
        </row>
        <row r="105">
          <cell r="B105" t="str">
            <v>CОДЧ</v>
          </cell>
        </row>
        <row r="106">
          <cell r="B106" t="str">
            <v>CОДЧ</v>
          </cell>
        </row>
        <row r="107">
          <cell r="B107" t="str">
            <v>Service 03 Смоленск</v>
          </cell>
        </row>
        <row r="108">
          <cell r="B108" t="str">
            <v>Service 03 Смоленск</v>
          </cell>
        </row>
        <row r="109">
          <cell r="B109" t="str">
            <v>ДДС-01</v>
          </cell>
        </row>
        <row r="110">
          <cell r="B110" t="str">
            <v>ДДС-04</v>
          </cell>
        </row>
        <row r="111">
          <cell r="B111" t="str">
            <v>ДДС-04</v>
          </cell>
        </row>
        <row r="112">
          <cell r="B112" t="str">
            <v>Смоленский район ЕДДС</v>
          </cell>
        </row>
        <row r="113">
          <cell r="B113" t="str">
            <v>Смоленский район ЕДДС</v>
          </cell>
        </row>
        <row r="114">
          <cell r="B114" t="str">
            <v>ЦОВ Тверь</v>
          </cell>
        </row>
        <row r="115">
          <cell r="B115" t="str">
            <v>ЦУКС</v>
          </cell>
        </row>
        <row r="116">
          <cell r="B116" t="str">
            <v>CОДЧ</v>
          </cell>
        </row>
        <row r="117">
          <cell r="B117" t="str">
            <v>Service 03 Смоленск</v>
          </cell>
        </row>
        <row r="118">
          <cell r="B118" t="str">
            <v>Сычевский ЕДДС</v>
          </cell>
        </row>
        <row r="119">
          <cell r="B119" t="str">
            <v>CОДЧ</v>
          </cell>
        </row>
        <row r="120">
          <cell r="B120" t="str">
            <v>Service 03 Смоленск</v>
          </cell>
        </row>
        <row r="121">
          <cell r="B121" t="str">
            <v>Темкинский ЕДДС</v>
          </cell>
        </row>
        <row r="122">
          <cell r="B122" t="str">
            <v>CОДЧ</v>
          </cell>
        </row>
        <row r="123">
          <cell r="B123" t="str">
            <v>Service 03 Смоленск</v>
          </cell>
        </row>
        <row r="124">
          <cell r="B124" t="str">
            <v>Угранский ДДС-01</v>
          </cell>
        </row>
        <row r="125">
          <cell r="B125" t="str">
            <v>Угранский ЕДДС</v>
          </cell>
        </row>
        <row r="126">
          <cell r="B126" t="str">
            <v>Угранский ЕДДС</v>
          </cell>
        </row>
        <row r="127">
          <cell r="B127" t="str">
            <v>CОДЧ</v>
          </cell>
        </row>
        <row r="128">
          <cell r="B128" t="str">
            <v>CОДЧ</v>
          </cell>
        </row>
        <row r="129">
          <cell r="B129" t="str">
            <v>Service 03 Смоленск</v>
          </cell>
        </row>
        <row r="130">
          <cell r="B130" t="str">
            <v>Хиславичский ЕДДС</v>
          </cell>
        </row>
        <row r="131">
          <cell r="B131" t="str">
            <v>CОДЧ</v>
          </cell>
        </row>
        <row r="132">
          <cell r="B132" t="str">
            <v>Service 03 Смоленск</v>
          </cell>
        </row>
        <row r="133">
          <cell r="B133" t="str">
            <v>ДДС-01</v>
          </cell>
        </row>
        <row r="134">
          <cell r="B134" t="str">
            <v>Х.-Жирковский ЕДДС</v>
          </cell>
        </row>
        <row r="135">
          <cell r="B135" t="str">
            <v>CОДЧ</v>
          </cell>
        </row>
        <row r="136">
          <cell r="B136" t="str">
            <v>Service 03 Смоленск</v>
          </cell>
        </row>
        <row r="137">
          <cell r="B137" t="str">
            <v>Шумячский ЕДДС</v>
          </cell>
        </row>
        <row r="138">
          <cell r="B138" t="str">
            <v>CОДЧ</v>
          </cell>
        </row>
        <row r="139">
          <cell r="B139" t="str">
            <v>Service 03 Смоленск</v>
          </cell>
        </row>
        <row r="140">
          <cell r="B140" t="str">
            <v>Service 03 Смоленск</v>
          </cell>
        </row>
        <row r="141">
          <cell r="B141" t="str">
            <v>ДДС-04</v>
          </cell>
        </row>
        <row r="142">
          <cell r="B142" t="str">
            <v>ЦУКС</v>
          </cell>
        </row>
        <row r="143">
          <cell r="B143" t="str">
            <v>Ярцевский ДДС-01</v>
          </cell>
        </row>
        <row r="144">
          <cell r="B144" t="str">
            <v>Ярцевский ЕДДС</v>
          </cell>
        </row>
        <row r="145">
          <cell r="B145" t="str">
            <v>Ярцевский ЕДДС</v>
          </cell>
        </row>
        <row r="146">
          <cell r="B146">
            <v>157</v>
          </cell>
        </row>
        <row r="147">
          <cell r="B147">
            <v>1</v>
          </cell>
        </row>
        <row r="148">
          <cell r="B148">
            <v>157</v>
          </cell>
        </row>
        <row r="149">
          <cell r="B149">
            <v>157</v>
          </cell>
        </row>
        <row r="150">
          <cell r="B150">
            <v>157</v>
          </cell>
        </row>
        <row r="151">
          <cell r="B151">
            <v>17</v>
          </cell>
        </row>
        <row r="152">
          <cell r="B152">
            <v>1615</v>
          </cell>
        </row>
        <row r="153">
          <cell r="B153">
            <v>17</v>
          </cell>
        </row>
        <row r="154">
          <cell r="B154">
            <v>1615</v>
          </cell>
        </row>
        <row r="155">
          <cell r="B155">
            <v>1615</v>
          </cell>
        </row>
        <row r="156">
          <cell r="B156">
            <v>17</v>
          </cell>
        </row>
        <row r="157">
          <cell r="B157">
            <v>1615</v>
          </cell>
        </row>
        <row r="158">
          <cell r="B158">
            <v>1615</v>
          </cell>
        </row>
        <row r="159">
          <cell r="B159">
            <v>1615</v>
          </cell>
        </row>
        <row r="160">
          <cell r="B160">
            <v>5</v>
          </cell>
        </row>
        <row r="161">
          <cell r="B161">
            <v>803</v>
          </cell>
        </row>
        <row r="162">
          <cell r="B162">
            <v>5</v>
          </cell>
        </row>
        <row r="163">
          <cell r="B163">
            <v>803</v>
          </cell>
        </row>
        <row r="164">
          <cell r="B164">
            <v>5</v>
          </cell>
        </row>
        <row r="165">
          <cell r="B165">
            <v>803</v>
          </cell>
        </row>
        <row r="166">
          <cell r="B166">
            <v>803</v>
          </cell>
        </row>
        <row r="167">
          <cell r="B167">
            <v>38</v>
          </cell>
        </row>
        <row r="168">
          <cell r="B168">
            <v>38</v>
          </cell>
        </row>
        <row r="169">
          <cell r="B169">
            <v>38</v>
          </cell>
        </row>
        <row r="170">
          <cell r="B170">
            <v>279</v>
          </cell>
        </row>
        <row r="171">
          <cell r="B171">
            <v>279</v>
          </cell>
        </row>
        <row r="172">
          <cell r="B172">
            <v>279</v>
          </cell>
        </row>
        <row r="173">
          <cell r="B173">
            <v>279</v>
          </cell>
        </row>
        <row r="174">
          <cell r="B174">
            <v>8629</v>
          </cell>
        </row>
        <row r="175">
          <cell r="B175">
            <v>8629</v>
          </cell>
        </row>
        <row r="176">
          <cell r="B176">
            <v>8629</v>
          </cell>
        </row>
        <row r="177">
          <cell r="B177">
            <v>8629</v>
          </cell>
        </row>
        <row r="178">
          <cell r="B178">
            <v>8629</v>
          </cell>
        </row>
        <row r="179">
          <cell r="B179">
            <v>8629</v>
          </cell>
        </row>
        <row r="180">
          <cell r="B180">
            <v>8629</v>
          </cell>
        </row>
        <row r="181">
          <cell r="B181">
            <v>8629</v>
          </cell>
        </row>
        <row r="182">
          <cell r="B182">
            <v>8629</v>
          </cell>
        </row>
        <row r="183">
          <cell r="B183">
            <v>316</v>
          </cell>
        </row>
        <row r="184">
          <cell r="B184">
            <v>9</v>
          </cell>
        </row>
        <row r="185">
          <cell r="B185">
            <v>316</v>
          </cell>
        </row>
        <row r="186">
          <cell r="B186">
            <v>316</v>
          </cell>
        </row>
        <row r="187">
          <cell r="B187">
            <v>9</v>
          </cell>
        </row>
        <row r="188">
          <cell r="B188">
            <v>316</v>
          </cell>
        </row>
        <row r="189">
          <cell r="B189">
            <v>353</v>
          </cell>
        </row>
        <row r="190">
          <cell r="B190">
            <v>353</v>
          </cell>
        </row>
        <row r="191">
          <cell r="B191">
            <v>353</v>
          </cell>
        </row>
        <row r="192">
          <cell r="B192">
            <v>353</v>
          </cell>
        </row>
        <row r="193">
          <cell r="B193">
            <v>275</v>
          </cell>
        </row>
        <row r="194">
          <cell r="B194">
            <v>3</v>
          </cell>
        </row>
        <row r="195">
          <cell r="B195">
            <v>275</v>
          </cell>
        </row>
        <row r="196">
          <cell r="B196">
            <v>275</v>
          </cell>
        </row>
        <row r="197">
          <cell r="B197">
            <v>3</v>
          </cell>
        </row>
        <row r="198">
          <cell r="B198">
            <v>275</v>
          </cell>
        </row>
        <row r="199">
          <cell r="B199">
            <v>175</v>
          </cell>
        </row>
        <row r="200">
          <cell r="B200">
            <v>175</v>
          </cell>
        </row>
        <row r="201">
          <cell r="B201">
            <v>175</v>
          </cell>
        </row>
        <row r="202">
          <cell r="B202">
            <v>102</v>
          </cell>
        </row>
        <row r="203">
          <cell r="B203">
            <v>102</v>
          </cell>
        </row>
        <row r="204">
          <cell r="B204">
            <v>102</v>
          </cell>
        </row>
        <row r="205">
          <cell r="B205">
            <v>199</v>
          </cell>
        </row>
        <row r="206">
          <cell r="B206">
            <v>199</v>
          </cell>
        </row>
        <row r="207">
          <cell r="B207">
            <v>199</v>
          </cell>
        </row>
        <row r="208">
          <cell r="B208">
            <v>199</v>
          </cell>
        </row>
        <row r="209">
          <cell r="B209">
            <v>176</v>
          </cell>
        </row>
        <row r="210">
          <cell r="B210">
            <v>176</v>
          </cell>
        </row>
        <row r="211">
          <cell r="B211">
            <v>176</v>
          </cell>
        </row>
        <row r="212">
          <cell r="B212">
            <v>176</v>
          </cell>
        </row>
        <row r="213">
          <cell r="B213">
            <v>120</v>
          </cell>
        </row>
        <row r="214">
          <cell r="B214">
            <v>3</v>
          </cell>
        </row>
        <row r="215">
          <cell r="B215">
            <v>120</v>
          </cell>
        </row>
        <row r="216">
          <cell r="B216">
            <v>120</v>
          </cell>
        </row>
        <row r="217">
          <cell r="B217">
            <v>120</v>
          </cell>
        </row>
        <row r="218">
          <cell r="B218">
            <v>172</v>
          </cell>
        </row>
        <row r="219">
          <cell r="B219">
            <v>1</v>
          </cell>
        </row>
        <row r="220">
          <cell r="B220">
            <v>172</v>
          </cell>
        </row>
        <row r="221">
          <cell r="B221">
            <v>172</v>
          </cell>
        </row>
        <row r="222">
          <cell r="B222">
            <v>5</v>
          </cell>
        </row>
        <row r="223">
          <cell r="B223">
            <v>433</v>
          </cell>
        </row>
        <row r="224">
          <cell r="B224">
            <v>5</v>
          </cell>
        </row>
        <row r="225">
          <cell r="B225">
            <v>433</v>
          </cell>
        </row>
        <row r="226">
          <cell r="B226">
            <v>433</v>
          </cell>
        </row>
        <row r="227">
          <cell r="B227">
            <v>433</v>
          </cell>
        </row>
        <row r="228">
          <cell r="B228">
            <v>24</v>
          </cell>
        </row>
        <row r="229">
          <cell r="B229">
            <v>1321</v>
          </cell>
        </row>
        <row r="230">
          <cell r="B230">
            <v>24</v>
          </cell>
        </row>
        <row r="231">
          <cell r="B231">
            <v>1321</v>
          </cell>
        </row>
        <row r="232">
          <cell r="B232">
            <v>1321</v>
          </cell>
        </row>
        <row r="233">
          <cell r="B233">
            <v>1321</v>
          </cell>
        </row>
        <row r="234">
          <cell r="B234">
            <v>1321</v>
          </cell>
        </row>
        <row r="235">
          <cell r="B235">
            <v>404</v>
          </cell>
        </row>
        <row r="236">
          <cell r="B236">
            <v>4</v>
          </cell>
        </row>
        <row r="237">
          <cell r="B237">
            <v>404</v>
          </cell>
        </row>
        <row r="238">
          <cell r="B238">
            <v>404</v>
          </cell>
        </row>
        <row r="239">
          <cell r="B239">
            <v>4</v>
          </cell>
        </row>
        <row r="240">
          <cell r="B240">
            <v>404</v>
          </cell>
        </row>
        <row r="241">
          <cell r="B241">
            <v>11</v>
          </cell>
        </row>
        <row r="242">
          <cell r="B242">
            <v>1089</v>
          </cell>
        </row>
        <row r="243">
          <cell r="B243">
            <v>11</v>
          </cell>
        </row>
        <row r="244">
          <cell r="B244">
            <v>1089</v>
          </cell>
        </row>
        <row r="245">
          <cell r="B245">
            <v>1089</v>
          </cell>
        </row>
        <row r="246">
          <cell r="B246">
            <v>11</v>
          </cell>
        </row>
        <row r="247">
          <cell r="B247">
            <v>1089</v>
          </cell>
        </row>
        <row r="248">
          <cell r="B248">
            <v>2</v>
          </cell>
        </row>
        <row r="249">
          <cell r="B249">
            <v>103</v>
          </cell>
        </row>
        <row r="250">
          <cell r="B250">
            <v>1213</v>
          </cell>
        </row>
        <row r="251">
          <cell r="B251">
            <v>103</v>
          </cell>
        </row>
        <row r="252">
          <cell r="B252">
            <v>1213</v>
          </cell>
        </row>
        <row r="253">
          <cell r="B253">
            <v>1213</v>
          </cell>
        </row>
        <row r="254">
          <cell r="B254">
            <v>103</v>
          </cell>
        </row>
        <row r="255">
          <cell r="B255">
            <v>1213</v>
          </cell>
        </row>
        <row r="256">
          <cell r="B256">
            <v>103</v>
          </cell>
        </row>
        <row r="257">
          <cell r="B257">
            <v>1213</v>
          </cell>
        </row>
        <row r="258">
          <cell r="B258">
            <v>1213</v>
          </cell>
        </row>
        <row r="259">
          <cell r="B259">
            <v>1213</v>
          </cell>
        </row>
        <row r="260">
          <cell r="B260">
            <v>134</v>
          </cell>
        </row>
        <row r="261">
          <cell r="B261">
            <v>134</v>
          </cell>
        </row>
        <row r="262">
          <cell r="B262">
            <v>134</v>
          </cell>
        </row>
        <row r="263">
          <cell r="B263">
            <v>88</v>
          </cell>
        </row>
        <row r="264">
          <cell r="B264">
            <v>88</v>
          </cell>
        </row>
        <row r="265">
          <cell r="B265">
            <v>88</v>
          </cell>
        </row>
        <row r="266">
          <cell r="B266">
            <v>193</v>
          </cell>
        </row>
        <row r="267">
          <cell r="B267">
            <v>193</v>
          </cell>
        </row>
        <row r="268">
          <cell r="B268">
            <v>193</v>
          </cell>
        </row>
        <row r="269">
          <cell r="B269">
            <v>1</v>
          </cell>
        </row>
        <row r="270">
          <cell r="B270">
            <v>193</v>
          </cell>
        </row>
        <row r="271">
          <cell r="B271">
            <v>1</v>
          </cell>
        </row>
        <row r="272">
          <cell r="B272">
            <v>98</v>
          </cell>
        </row>
        <row r="273">
          <cell r="B273">
            <v>98</v>
          </cell>
        </row>
        <row r="274">
          <cell r="B274">
            <v>98</v>
          </cell>
        </row>
        <row r="275">
          <cell r="B275">
            <v>194</v>
          </cell>
        </row>
        <row r="276">
          <cell r="B276">
            <v>194</v>
          </cell>
        </row>
        <row r="277">
          <cell r="B277">
            <v>194</v>
          </cell>
        </row>
        <row r="278">
          <cell r="B278">
            <v>194</v>
          </cell>
        </row>
        <row r="279">
          <cell r="B279">
            <v>129</v>
          </cell>
        </row>
        <row r="280">
          <cell r="B280">
            <v>129</v>
          </cell>
        </row>
        <row r="281">
          <cell r="B281">
            <v>129</v>
          </cell>
        </row>
        <row r="282">
          <cell r="B282">
            <v>1215</v>
          </cell>
        </row>
        <row r="283">
          <cell r="B283">
            <v>3</v>
          </cell>
        </row>
        <row r="284">
          <cell r="B284">
            <v>1215</v>
          </cell>
        </row>
        <row r="285">
          <cell r="B285">
            <v>1215</v>
          </cell>
        </row>
        <row r="286">
          <cell r="B286">
            <v>1215</v>
          </cell>
        </row>
        <row r="287">
          <cell r="B287">
            <v>1215</v>
          </cell>
        </row>
        <row r="288">
          <cell r="B288">
            <v>3</v>
          </cell>
        </row>
        <row r="289">
          <cell r="B289">
            <v>1215</v>
          </cell>
        </row>
        <row r="290">
          <cell r="B290">
            <v>19</v>
          </cell>
        </row>
        <row r="291">
          <cell r="B291">
            <v>1</v>
          </cell>
        </row>
        <row r="292">
          <cell r="B292">
            <v>120</v>
          </cell>
        </row>
        <row r="293">
          <cell r="B293">
            <v>13</v>
          </cell>
        </row>
        <row r="294">
          <cell r="B294">
            <v>5</v>
          </cell>
        </row>
        <row r="295">
          <cell r="B295">
            <v>4</v>
          </cell>
        </row>
        <row r="296">
          <cell r="B296">
            <v>511</v>
          </cell>
        </row>
        <row r="297">
          <cell r="B297">
            <v>9</v>
          </cell>
        </row>
        <row r="298">
          <cell r="B298">
            <v>934</v>
          </cell>
        </row>
        <row r="299">
          <cell r="B299">
            <v>2</v>
          </cell>
        </row>
        <row r="300">
          <cell r="B300">
            <v>4</v>
          </cell>
        </row>
        <row r="301">
          <cell r="B301">
            <v>147</v>
          </cell>
        </row>
        <row r="302">
          <cell r="B302">
            <v>19</v>
          </cell>
        </row>
        <row r="303">
          <cell r="B303">
            <v>2</v>
          </cell>
        </row>
        <row r="304">
          <cell r="B304">
            <v>1</v>
          </cell>
        </row>
        <row r="305">
          <cell r="B305">
            <v>253</v>
          </cell>
        </row>
        <row r="306">
          <cell r="B306">
            <v>2</v>
          </cell>
        </row>
        <row r="307">
          <cell r="B307">
            <v>455</v>
          </cell>
        </row>
        <row r="308">
          <cell r="B308">
            <v>2</v>
          </cell>
        </row>
        <row r="309">
          <cell r="B309">
            <v>57</v>
          </cell>
        </row>
        <row r="310">
          <cell r="B310">
            <v>38</v>
          </cell>
        </row>
        <row r="311">
          <cell r="B311">
            <v>6</v>
          </cell>
        </row>
        <row r="312">
          <cell r="B312">
            <v>24</v>
          </cell>
        </row>
        <row r="313">
          <cell r="B313">
            <v>8</v>
          </cell>
        </row>
        <row r="314">
          <cell r="B314">
            <v>76</v>
          </cell>
        </row>
        <row r="315">
          <cell r="B315">
            <v>170</v>
          </cell>
        </row>
        <row r="316">
          <cell r="B316">
            <v>1</v>
          </cell>
        </row>
        <row r="317">
          <cell r="B317">
            <v>32</v>
          </cell>
        </row>
        <row r="318">
          <cell r="B318">
            <v>3338</v>
          </cell>
        </row>
        <row r="319">
          <cell r="B319">
            <v>4771</v>
          </cell>
        </row>
        <row r="320">
          <cell r="B320">
            <v>28</v>
          </cell>
        </row>
        <row r="321">
          <cell r="B321">
            <v>74</v>
          </cell>
        </row>
        <row r="322">
          <cell r="B322">
            <v>400</v>
          </cell>
        </row>
        <row r="323">
          <cell r="B323">
            <v>1</v>
          </cell>
        </row>
        <row r="324">
          <cell r="B324">
            <v>2</v>
          </cell>
        </row>
        <row r="325">
          <cell r="B325">
            <v>3</v>
          </cell>
        </row>
        <row r="326">
          <cell r="B326">
            <v>12</v>
          </cell>
        </row>
        <row r="327">
          <cell r="B327">
            <v>44</v>
          </cell>
        </row>
        <row r="328">
          <cell r="B328">
            <v>7</v>
          </cell>
        </row>
        <row r="329">
          <cell r="B329">
            <v>241</v>
          </cell>
        </row>
        <row r="330">
          <cell r="B330">
            <v>2</v>
          </cell>
        </row>
        <row r="331">
          <cell r="B331">
            <v>2</v>
          </cell>
        </row>
        <row r="332">
          <cell r="B332">
            <v>29</v>
          </cell>
        </row>
        <row r="333">
          <cell r="B333">
            <v>88</v>
          </cell>
        </row>
        <row r="334">
          <cell r="B334">
            <v>221</v>
          </cell>
        </row>
        <row r="335">
          <cell r="B335">
            <v>2</v>
          </cell>
        </row>
        <row r="336">
          <cell r="B336">
            <v>42</v>
          </cell>
        </row>
        <row r="337">
          <cell r="B337">
            <v>29</v>
          </cell>
        </row>
        <row r="338">
          <cell r="B338">
            <v>2</v>
          </cell>
        </row>
        <row r="339">
          <cell r="B339">
            <v>188</v>
          </cell>
        </row>
        <row r="340">
          <cell r="B340">
            <v>1</v>
          </cell>
        </row>
        <row r="341">
          <cell r="B341">
            <v>1</v>
          </cell>
        </row>
        <row r="342">
          <cell r="B342">
            <v>57</v>
          </cell>
        </row>
        <row r="343">
          <cell r="B343">
            <v>28</v>
          </cell>
        </row>
        <row r="344">
          <cell r="B344">
            <v>103</v>
          </cell>
        </row>
        <row r="345">
          <cell r="B345">
            <v>44</v>
          </cell>
        </row>
        <row r="346">
          <cell r="B346">
            <v>15</v>
          </cell>
        </row>
        <row r="347">
          <cell r="B347">
            <v>75</v>
          </cell>
        </row>
        <row r="348">
          <cell r="B348">
            <v>12</v>
          </cell>
        </row>
        <row r="349">
          <cell r="B349">
            <v>74</v>
          </cell>
        </row>
        <row r="350">
          <cell r="B350">
            <v>101</v>
          </cell>
        </row>
        <row r="351">
          <cell r="B351">
            <v>3</v>
          </cell>
        </row>
        <row r="352">
          <cell r="B352">
            <v>21</v>
          </cell>
        </row>
        <row r="353">
          <cell r="B353">
            <v>34</v>
          </cell>
        </row>
        <row r="354">
          <cell r="B354">
            <v>108</v>
          </cell>
        </row>
        <row r="355">
          <cell r="B355">
            <v>2</v>
          </cell>
        </row>
        <row r="356">
          <cell r="B356">
            <v>32</v>
          </cell>
        </row>
        <row r="357">
          <cell r="B357">
            <v>14</v>
          </cell>
        </row>
        <row r="358">
          <cell r="B358">
            <v>3</v>
          </cell>
        </row>
        <row r="359">
          <cell r="B359">
            <v>99</v>
          </cell>
        </row>
        <row r="360">
          <cell r="B360">
            <v>1</v>
          </cell>
        </row>
        <row r="361">
          <cell r="B361">
            <v>6</v>
          </cell>
        </row>
        <row r="362">
          <cell r="B362">
            <v>34</v>
          </cell>
        </row>
        <row r="363">
          <cell r="B363">
            <v>1</v>
          </cell>
        </row>
        <row r="364">
          <cell r="B364">
            <v>112</v>
          </cell>
        </row>
        <row r="365">
          <cell r="B365">
            <v>26</v>
          </cell>
        </row>
        <row r="366">
          <cell r="B366">
            <v>1</v>
          </cell>
        </row>
        <row r="367">
          <cell r="B367">
            <v>78</v>
          </cell>
        </row>
        <row r="368">
          <cell r="B368">
            <v>4</v>
          </cell>
        </row>
        <row r="369">
          <cell r="B369">
            <v>311</v>
          </cell>
        </row>
        <row r="370">
          <cell r="B370">
            <v>3</v>
          </cell>
        </row>
        <row r="371">
          <cell r="B371">
            <v>41</v>
          </cell>
        </row>
        <row r="372">
          <cell r="B372">
            <v>2</v>
          </cell>
        </row>
        <row r="373">
          <cell r="B373">
            <v>420</v>
          </cell>
        </row>
        <row r="374">
          <cell r="B374">
            <v>22</v>
          </cell>
        </row>
        <row r="375">
          <cell r="B375">
            <v>811</v>
          </cell>
        </row>
        <row r="376">
          <cell r="B376">
            <v>20</v>
          </cell>
        </row>
        <row r="377">
          <cell r="B377">
            <v>68</v>
          </cell>
        </row>
        <row r="378">
          <cell r="B378">
            <v>2</v>
          </cell>
        </row>
        <row r="379">
          <cell r="B379">
            <v>46</v>
          </cell>
        </row>
        <row r="380">
          <cell r="B380">
            <v>2</v>
          </cell>
        </row>
        <row r="381">
          <cell r="B381">
            <v>316</v>
          </cell>
        </row>
        <row r="382">
          <cell r="B382">
            <v>6</v>
          </cell>
        </row>
        <row r="383">
          <cell r="B383">
            <v>2</v>
          </cell>
        </row>
        <row r="384">
          <cell r="B384">
            <v>36</v>
          </cell>
        </row>
        <row r="385">
          <cell r="B385">
            <v>1</v>
          </cell>
        </row>
        <row r="386">
          <cell r="B386">
            <v>248</v>
          </cell>
        </row>
        <row r="387">
          <cell r="B387">
            <v>6</v>
          </cell>
        </row>
        <row r="388">
          <cell r="B388">
            <v>624</v>
          </cell>
        </row>
        <row r="389">
          <cell r="B389">
            <v>31</v>
          </cell>
        </row>
        <row r="390">
          <cell r="B390">
            <v>4</v>
          </cell>
        </row>
        <row r="391">
          <cell r="B391">
            <v>186</v>
          </cell>
        </row>
        <row r="392">
          <cell r="B392">
            <v>2</v>
          </cell>
        </row>
        <row r="393">
          <cell r="B393">
            <v>16</v>
          </cell>
        </row>
        <row r="394">
          <cell r="B394">
            <v>291</v>
          </cell>
        </row>
        <row r="395">
          <cell r="B395">
            <v>76</v>
          </cell>
        </row>
        <row r="396">
          <cell r="B396">
            <v>771</v>
          </cell>
        </row>
        <row r="397">
          <cell r="B397">
            <v>5</v>
          </cell>
        </row>
        <row r="398">
          <cell r="B398">
            <v>2</v>
          </cell>
        </row>
        <row r="399">
          <cell r="B399">
            <v>33</v>
          </cell>
        </row>
        <row r="400">
          <cell r="B400">
            <v>9</v>
          </cell>
        </row>
        <row r="401">
          <cell r="B401">
            <v>110</v>
          </cell>
        </row>
        <row r="402">
          <cell r="B402">
            <v>1</v>
          </cell>
        </row>
        <row r="403">
          <cell r="B403">
            <v>2</v>
          </cell>
        </row>
        <row r="404">
          <cell r="B404">
            <v>29</v>
          </cell>
        </row>
        <row r="405">
          <cell r="B405">
            <v>92</v>
          </cell>
        </row>
        <row r="406">
          <cell r="B406">
            <v>13</v>
          </cell>
        </row>
        <row r="407">
          <cell r="B407">
            <v>15</v>
          </cell>
        </row>
        <row r="408">
          <cell r="B408">
            <v>64</v>
          </cell>
        </row>
        <row r="409">
          <cell r="B409">
            <v>9</v>
          </cell>
        </row>
        <row r="410">
          <cell r="B410">
            <v>37</v>
          </cell>
        </row>
        <row r="411">
          <cell r="B411">
            <v>110</v>
          </cell>
        </row>
        <row r="412">
          <cell r="B412">
            <v>2</v>
          </cell>
        </row>
        <row r="413">
          <cell r="B413">
            <v>1</v>
          </cell>
        </row>
        <row r="414">
          <cell r="B414">
            <v>44</v>
          </cell>
        </row>
        <row r="415">
          <cell r="B415">
            <v>1</v>
          </cell>
        </row>
        <row r="416">
          <cell r="B416">
            <v>5</v>
          </cell>
        </row>
        <row r="417">
          <cell r="B417">
            <v>88</v>
          </cell>
        </row>
        <row r="418">
          <cell r="B418">
            <v>5</v>
          </cell>
        </row>
        <row r="419">
          <cell r="B419">
            <v>24</v>
          </cell>
        </row>
        <row r="420">
          <cell r="B420">
            <v>168</v>
          </cell>
        </row>
        <row r="421">
          <cell r="B421">
            <v>1</v>
          </cell>
        </row>
        <row r="422">
          <cell r="B422">
            <v>1</v>
          </cell>
        </row>
        <row r="423">
          <cell r="B423">
            <v>23</v>
          </cell>
        </row>
        <row r="424">
          <cell r="B424">
            <v>94</v>
          </cell>
        </row>
        <row r="425">
          <cell r="B425">
            <v>12</v>
          </cell>
        </row>
        <row r="426">
          <cell r="B426">
            <v>339</v>
          </cell>
        </row>
        <row r="427">
          <cell r="B427">
            <v>2</v>
          </cell>
        </row>
        <row r="428">
          <cell r="B428">
            <v>795</v>
          </cell>
        </row>
        <row r="429">
          <cell r="B429">
            <v>10</v>
          </cell>
        </row>
        <row r="430">
          <cell r="B430">
            <v>2</v>
          </cell>
        </row>
        <row r="431">
          <cell r="B431">
            <v>2</v>
          </cell>
        </row>
        <row r="432">
          <cell r="B432">
            <v>1</v>
          </cell>
        </row>
        <row r="433">
          <cell r="B433">
            <v>67</v>
          </cell>
        </row>
        <row r="434">
          <cell r="B434">
            <v>158</v>
          </cell>
        </row>
        <row r="435">
          <cell r="B435">
            <v>158</v>
          </cell>
        </row>
        <row r="436">
          <cell r="B436">
            <v>158</v>
          </cell>
        </row>
        <row r="437">
          <cell r="B437">
            <v>158</v>
          </cell>
        </row>
        <row r="438">
          <cell r="B438">
            <v>158</v>
          </cell>
        </row>
        <row r="439">
          <cell r="B439">
            <v>1632</v>
          </cell>
        </row>
        <row r="440">
          <cell r="B440">
            <v>1632</v>
          </cell>
        </row>
        <row r="441">
          <cell r="B441">
            <v>1632</v>
          </cell>
        </row>
        <row r="442">
          <cell r="B442">
            <v>1632</v>
          </cell>
        </row>
        <row r="443">
          <cell r="B443">
            <v>1632</v>
          </cell>
        </row>
        <row r="444">
          <cell r="B444">
            <v>1632</v>
          </cell>
        </row>
        <row r="445">
          <cell r="B445">
            <v>1632</v>
          </cell>
        </row>
        <row r="446">
          <cell r="B446">
            <v>1632</v>
          </cell>
        </row>
        <row r="447">
          <cell r="B447">
            <v>1632</v>
          </cell>
        </row>
        <row r="448">
          <cell r="B448">
            <v>808</v>
          </cell>
        </row>
        <row r="449">
          <cell r="B449">
            <v>808</v>
          </cell>
        </row>
        <row r="450">
          <cell r="B450">
            <v>808</v>
          </cell>
        </row>
        <row r="451">
          <cell r="B451">
            <v>808</v>
          </cell>
        </row>
        <row r="452">
          <cell r="B452">
            <v>808</v>
          </cell>
        </row>
        <row r="453">
          <cell r="B453">
            <v>808</v>
          </cell>
        </row>
        <row r="454">
          <cell r="B454">
            <v>808</v>
          </cell>
        </row>
        <row r="455">
          <cell r="B455">
            <v>38</v>
          </cell>
        </row>
        <row r="456">
          <cell r="B456">
            <v>38</v>
          </cell>
        </row>
        <row r="457">
          <cell r="B457">
            <v>38</v>
          </cell>
        </row>
        <row r="458">
          <cell r="B458">
            <v>279</v>
          </cell>
        </row>
        <row r="459">
          <cell r="B459">
            <v>279</v>
          </cell>
        </row>
        <row r="460">
          <cell r="B460">
            <v>279</v>
          </cell>
        </row>
        <row r="461">
          <cell r="B461">
            <v>279</v>
          </cell>
        </row>
        <row r="462">
          <cell r="B462">
            <v>8629</v>
          </cell>
        </row>
        <row r="463">
          <cell r="B463">
            <v>8629</v>
          </cell>
        </row>
        <row r="464">
          <cell r="B464">
            <v>8629</v>
          </cell>
        </row>
        <row r="465">
          <cell r="B465">
            <v>8629</v>
          </cell>
        </row>
        <row r="466">
          <cell r="B466">
            <v>8629</v>
          </cell>
        </row>
        <row r="467">
          <cell r="B467">
            <v>8629</v>
          </cell>
        </row>
        <row r="468">
          <cell r="B468">
            <v>8629</v>
          </cell>
        </row>
        <row r="469">
          <cell r="B469">
            <v>8629</v>
          </cell>
        </row>
        <row r="470">
          <cell r="B470">
            <v>8629</v>
          </cell>
        </row>
        <row r="471">
          <cell r="B471">
            <v>325</v>
          </cell>
        </row>
        <row r="472">
          <cell r="B472">
            <v>325</v>
          </cell>
        </row>
        <row r="473">
          <cell r="B473">
            <v>325</v>
          </cell>
        </row>
        <row r="474">
          <cell r="B474">
            <v>325</v>
          </cell>
        </row>
        <row r="475">
          <cell r="B475">
            <v>325</v>
          </cell>
        </row>
        <row r="476">
          <cell r="B476">
            <v>325</v>
          </cell>
        </row>
        <row r="477">
          <cell r="B477">
            <v>353</v>
          </cell>
        </row>
        <row r="478">
          <cell r="B478">
            <v>353</v>
          </cell>
        </row>
        <row r="479">
          <cell r="B479">
            <v>353</v>
          </cell>
        </row>
        <row r="480">
          <cell r="B480">
            <v>353</v>
          </cell>
        </row>
        <row r="481">
          <cell r="B481">
            <v>278</v>
          </cell>
        </row>
        <row r="482">
          <cell r="B482">
            <v>278</v>
          </cell>
        </row>
        <row r="483">
          <cell r="B483">
            <v>278</v>
          </cell>
        </row>
        <row r="484">
          <cell r="B484">
            <v>278</v>
          </cell>
        </row>
        <row r="485">
          <cell r="B485">
            <v>278</v>
          </cell>
        </row>
        <row r="486">
          <cell r="B486">
            <v>278</v>
          </cell>
        </row>
        <row r="487">
          <cell r="B487">
            <v>175</v>
          </cell>
        </row>
        <row r="488">
          <cell r="B488">
            <v>175</v>
          </cell>
        </row>
        <row r="489">
          <cell r="B489">
            <v>175</v>
          </cell>
        </row>
        <row r="490">
          <cell r="B490">
            <v>102</v>
          </cell>
        </row>
        <row r="491">
          <cell r="B491">
            <v>102</v>
          </cell>
        </row>
        <row r="492">
          <cell r="B492">
            <v>102</v>
          </cell>
        </row>
        <row r="493">
          <cell r="B493">
            <v>199</v>
          </cell>
        </row>
        <row r="494">
          <cell r="B494">
            <v>199</v>
          </cell>
        </row>
        <row r="495">
          <cell r="B495">
            <v>199</v>
          </cell>
        </row>
        <row r="496">
          <cell r="B496">
            <v>199</v>
          </cell>
        </row>
        <row r="497">
          <cell r="B497">
            <v>176</v>
          </cell>
        </row>
        <row r="498">
          <cell r="B498">
            <v>176</v>
          </cell>
        </row>
        <row r="499">
          <cell r="B499">
            <v>176</v>
          </cell>
        </row>
        <row r="500">
          <cell r="B500">
            <v>176</v>
          </cell>
        </row>
        <row r="501">
          <cell r="B501">
            <v>123</v>
          </cell>
        </row>
        <row r="502">
          <cell r="B502">
            <v>123</v>
          </cell>
        </row>
        <row r="503">
          <cell r="B503">
            <v>123</v>
          </cell>
        </row>
        <row r="504">
          <cell r="B504">
            <v>123</v>
          </cell>
        </row>
        <row r="505">
          <cell r="B505">
            <v>123</v>
          </cell>
        </row>
        <row r="506">
          <cell r="B506">
            <v>173</v>
          </cell>
        </row>
        <row r="507">
          <cell r="B507">
            <v>173</v>
          </cell>
        </row>
        <row r="508">
          <cell r="B508">
            <v>173</v>
          </cell>
        </row>
        <row r="509">
          <cell r="B509">
            <v>173</v>
          </cell>
        </row>
        <row r="510">
          <cell r="B510">
            <v>438</v>
          </cell>
        </row>
        <row r="511">
          <cell r="B511">
            <v>438</v>
          </cell>
        </row>
        <row r="512">
          <cell r="B512">
            <v>438</v>
          </cell>
        </row>
        <row r="513">
          <cell r="B513">
            <v>438</v>
          </cell>
        </row>
        <row r="514">
          <cell r="B514">
            <v>438</v>
          </cell>
        </row>
        <row r="515">
          <cell r="B515">
            <v>438</v>
          </cell>
        </row>
        <row r="516">
          <cell r="B516">
            <v>1345</v>
          </cell>
        </row>
        <row r="517">
          <cell r="B517">
            <v>1345</v>
          </cell>
        </row>
        <row r="518">
          <cell r="B518">
            <v>1345</v>
          </cell>
        </row>
        <row r="519">
          <cell r="B519">
            <v>1345</v>
          </cell>
        </row>
        <row r="520">
          <cell r="B520">
            <v>1345</v>
          </cell>
        </row>
        <row r="521">
          <cell r="B521">
            <v>1345</v>
          </cell>
        </row>
        <row r="522">
          <cell r="B522">
            <v>1345</v>
          </cell>
        </row>
        <row r="523">
          <cell r="B523">
            <v>408</v>
          </cell>
        </row>
        <row r="524">
          <cell r="B524">
            <v>408</v>
          </cell>
        </row>
        <row r="525">
          <cell r="B525">
            <v>408</v>
          </cell>
        </row>
        <row r="526">
          <cell r="B526">
            <v>408</v>
          </cell>
        </row>
        <row r="527">
          <cell r="B527">
            <v>408</v>
          </cell>
        </row>
        <row r="528">
          <cell r="B528">
            <v>408</v>
          </cell>
        </row>
        <row r="529">
          <cell r="B529">
            <v>1100</v>
          </cell>
        </row>
        <row r="530">
          <cell r="B530">
            <v>1100</v>
          </cell>
        </row>
        <row r="531">
          <cell r="B531">
            <v>1100</v>
          </cell>
        </row>
        <row r="532">
          <cell r="B532">
            <v>1100</v>
          </cell>
        </row>
        <row r="533">
          <cell r="B533">
            <v>1100</v>
          </cell>
        </row>
        <row r="534">
          <cell r="B534">
            <v>1100</v>
          </cell>
        </row>
        <row r="535">
          <cell r="B535">
            <v>1100</v>
          </cell>
        </row>
        <row r="536">
          <cell r="B536">
            <v>2</v>
          </cell>
        </row>
        <row r="537">
          <cell r="B537">
            <v>1316</v>
          </cell>
        </row>
        <row r="538">
          <cell r="B538">
            <v>1316</v>
          </cell>
        </row>
        <row r="539">
          <cell r="B539">
            <v>1316</v>
          </cell>
        </row>
        <row r="540">
          <cell r="B540">
            <v>1316</v>
          </cell>
        </row>
        <row r="541">
          <cell r="B541">
            <v>1316</v>
          </cell>
        </row>
        <row r="542">
          <cell r="B542">
            <v>1316</v>
          </cell>
        </row>
        <row r="543">
          <cell r="B543">
            <v>1316</v>
          </cell>
        </row>
        <row r="544">
          <cell r="B544">
            <v>1316</v>
          </cell>
        </row>
        <row r="545">
          <cell r="B545">
            <v>1316</v>
          </cell>
        </row>
        <row r="546">
          <cell r="B546">
            <v>1316</v>
          </cell>
        </row>
        <row r="547">
          <cell r="B547">
            <v>1316</v>
          </cell>
        </row>
        <row r="548">
          <cell r="B548">
            <v>134</v>
          </cell>
        </row>
        <row r="549">
          <cell r="B549">
            <v>134</v>
          </cell>
        </row>
        <row r="550">
          <cell r="B550">
            <v>134</v>
          </cell>
        </row>
        <row r="551">
          <cell r="B551">
            <v>88</v>
          </cell>
        </row>
        <row r="552">
          <cell r="B552">
            <v>88</v>
          </cell>
        </row>
        <row r="553">
          <cell r="B553">
            <v>88</v>
          </cell>
        </row>
        <row r="554">
          <cell r="B554">
            <v>194</v>
          </cell>
        </row>
        <row r="555">
          <cell r="B555">
            <v>194</v>
          </cell>
        </row>
        <row r="556">
          <cell r="B556">
            <v>194</v>
          </cell>
        </row>
        <row r="557">
          <cell r="B557">
            <v>194</v>
          </cell>
        </row>
        <row r="558">
          <cell r="B558">
            <v>194</v>
          </cell>
        </row>
        <row r="559">
          <cell r="B559">
            <v>99</v>
          </cell>
        </row>
        <row r="560">
          <cell r="B560">
            <v>99</v>
          </cell>
        </row>
        <row r="561">
          <cell r="B561">
            <v>99</v>
          </cell>
        </row>
        <row r="562">
          <cell r="B562">
            <v>99</v>
          </cell>
        </row>
        <row r="563">
          <cell r="B563">
            <v>194</v>
          </cell>
        </row>
        <row r="564">
          <cell r="B564">
            <v>194</v>
          </cell>
        </row>
        <row r="565">
          <cell r="B565">
            <v>194</v>
          </cell>
        </row>
        <row r="566">
          <cell r="B566">
            <v>194</v>
          </cell>
        </row>
        <row r="567">
          <cell r="B567">
            <v>129</v>
          </cell>
        </row>
        <row r="568">
          <cell r="B568">
            <v>129</v>
          </cell>
        </row>
        <row r="569">
          <cell r="B569">
            <v>129</v>
          </cell>
        </row>
        <row r="570">
          <cell r="B570">
            <v>1218</v>
          </cell>
        </row>
        <row r="571">
          <cell r="B571">
            <v>1218</v>
          </cell>
        </row>
        <row r="572">
          <cell r="B572">
            <v>1218</v>
          </cell>
        </row>
        <row r="573">
          <cell r="B573">
            <v>1218</v>
          </cell>
        </row>
        <row r="574">
          <cell r="B574">
            <v>1218</v>
          </cell>
        </row>
        <row r="575">
          <cell r="B575">
            <v>1218</v>
          </cell>
        </row>
        <row r="576">
          <cell r="B576">
            <v>1218</v>
          </cell>
        </row>
        <row r="577">
          <cell r="B577">
            <v>1218</v>
          </cell>
        </row>
        <row r="578">
          <cell r="B578">
            <v>19</v>
          </cell>
        </row>
        <row r="579">
          <cell r="B579">
            <v>121</v>
          </cell>
        </row>
        <row r="580">
          <cell r="B580">
            <v>121</v>
          </cell>
        </row>
        <row r="581">
          <cell r="B581">
            <v>13</v>
          </cell>
        </row>
        <row r="582">
          <cell r="B582">
            <v>5</v>
          </cell>
        </row>
        <row r="583">
          <cell r="B583">
            <v>515</v>
          </cell>
        </row>
        <row r="584">
          <cell r="B584">
            <v>515</v>
          </cell>
        </row>
        <row r="585">
          <cell r="B585">
            <v>943</v>
          </cell>
        </row>
        <row r="586">
          <cell r="B586">
            <v>943</v>
          </cell>
        </row>
        <row r="587">
          <cell r="B587">
            <v>2</v>
          </cell>
        </row>
        <row r="588">
          <cell r="B588">
            <v>151</v>
          </cell>
        </row>
        <row r="589">
          <cell r="B589">
            <v>151</v>
          </cell>
        </row>
        <row r="590">
          <cell r="B590">
            <v>19</v>
          </cell>
        </row>
        <row r="591">
          <cell r="B591">
            <v>2</v>
          </cell>
        </row>
        <row r="592">
          <cell r="B592">
            <v>254</v>
          </cell>
        </row>
        <row r="593">
          <cell r="B593">
            <v>254</v>
          </cell>
        </row>
        <row r="594">
          <cell r="B594">
            <v>457</v>
          </cell>
        </row>
        <row r="595">
          <cell r="B595">
            <v>457</v>
          </cell>
        </row>
        <row r="596">
          <cell r="B596">
            <v>59</v>
          </cell>
        </row>
        <row r="597">
          <cell r="B597">
            <v>59</v>
          </cell>
        </row>
        <row r="598">
          <cell r="B598">
            <v>38</v>
          </cell>
        </row>
        <row r="599">
          <cell r="B599">
            <v>6</v>
          </cell>
        </row>
        <row r="600">
          <cell r="B600">
            <v>24</v>
          </cell>
        </row>
        <row r="601">
          <cell r="B601">
            <v>8</v>
          </cell>
        </row>
        <row r="602">
          <cell r="B602">
            <v>76</v>
          </cell>
        </row>
        <row r="603">
          <cell r="B603">
            <v>170</v>
          </cell>
        </row>
        <row r="604">
          <cell r="B604">
            <v>1</v>
          </cell>
        </row>
        <row r="605">
          <cell r="B605">
            <v>32</v>
          </cell>
        </row>
        <row r="606">
          <cell r="B606">
            <v>3338</v>
          </cell>
        </row>
        <row r="607">
          <cell r="B607">
            <v>4771</v>
          </cell>
        </row>
        <row r="608">
          <cell r="B608">
            <v>28</v>
          </cell>
        </row>
        <row r="609">
          <cell r="B609">
            <v>74</v>
          </cell>
        </row>
        <row r="610">
          <cell r="B610">
            <v>400</v>
          </cell>
        </row>
        <row r="611">
          <cell r="B611">
            <v>1</v>
          </cell>
        </row>
        <row r="612">
          <cell r="B612">
            <v>2</v>
          </cell>
        </row>
        <row r="613">
          <cell r="B613">
            <v>3</v>
          </cell>
        </row>
        <row r="614">
          <cell r="B614">
            <v>12</v>
          </cell>
        </row>
        <row r="615">
          <cell r="B615">
            <v>44</v>
          </cell>
        </row>
        <row r="616">
          <cell r="B616">
            <v>248</v>
          </cell>
        </row>
        <row r="617">
          <cell r="B617">
            <v>248</v>
          </cell>
        </row>
        <row r="618">
          <cell r="B618">
            <v>2</v>
          </cell>
        </row>
        <row r="619">
          <cell r="B619">
            <v>31</v>
          </cell>
        </row>
        <row r="620">
          <cell r="B620">
            <v>31</v>
          </cell>
        </row>
        <row r="621">
          <cell r="B621">
            <v>88</v>
          </cell>
        </row>
        <row r="622">
          <cell r="B622">
            <v>221</v>
          </cell>
        </row>
        <row r="623">
          <cell r="B623">
            <v>2</v>
          </cell>
        </row>
        <row r="624">
          <cell r="B624">
            <v>42</v>
          </cell>
        </row>
        <row r="625">
          <cell r="B625">
            <v>29</v>
          </cell>
        </row>
        <row r="626">
          <cell r="B626">
            <v>190</v>
          </cell>
        </row>
        <row r="627">
          <cell r="B627">
            <v>190</v>
          </cell>
        </row>
        <row r="628">
          <cell r="B628">
            <v>1</v>
          </cell>
        </row>
        <row r="629">
          <cell r="B629">
            <v>58</v>
          </cell>
        </row>
        <row r="630">
          <cell r="B630">
            <v>58</v>
          </cell>
        </row>
        <row r="631">
          <cell r="B631">
            <v>28</v>
          </cell>
        </row>
        <row r="632">
          <cell r="B632">
            <v>103</v>
          </cell>
        </row>
        <row r="633">
          <cell r="B633">
            <v>44</v>
          </cell>
        </row>
        <row r="634">
          <cell r="B634">
            <v>15</v>
          </cell>
        </row>
        <row r="635">
          <cell r="B635">
            <v>75</v>
          </cell>
        </row>
        <row r="636">
          <cell r="B636">
            <v>12</v>
          </cell>
        </row>
        <row r="637">
          <cell r="B637">
            <v>74</v>
          </cell>
        </row>
        <row r="638">
          <cell r="B638">
            <v>101</v>
          </cell>
        </row>
        <row r="639">
          <cell r="B639">
            <v>3</v>
          </cell>
        </row>
        <row r="640">
          <cell r="B640">
            <v>21</v>
          </cell>
        </row>
        <row r="641">
          <cell r="B641">
            <v>34</v>
          </cell>
        </row>
        <row r="642">
          <cell r="B642">
            <v>108</v>
          </cell>
        </row>
        <row r="643">
          <cell r="B643">
            <v>2</v>
          </cell>
        </row>
        <row r="644">
          <cell r="B644">
            <v>32</v>
          </cell>
        </row>
        <row r="645">
          <cell r="B645">
            <v>14</v>
          </cell>
        </row>
        <row r="646">
          <cell r="B646">
            <v>102</v>
          </cell>
        </row>
        <row r="647">
          <cell r="B647">
            <v>102</v>
          </cell>
        </row>
        <row r="648">
          <cell r="B648">
            <v>1</v>
          </cell>
        </row>
        <row r="649">
          <cell r="B649">
            <v>6</v>
          </cell>
        </row>
        <row r="650">
          <cell r="B650">
            <v>34</v>
          </cell>
        </row>
        <row r="651">
          <cell r="B651">
            <v>113</v>
          </cell>
        </row>
        <row r="652">
          <cell r="B652">
            <v>113</v>
          </cell>
        </row>
        <row r="653">
          <cell r="B653">
            <v>26</v>
          </cell>
        </row>
        <row r="654">
          <cell r="B654">
            <v>79</v>
          </cell>
        </row>
        <row r="655">
          <cell r="B655">
            <v>79</v>
          </cell>
        </row>
        <row r="656">
          <cell r="B656">
            <v>315</v>
          </cell>
        </row>
        <row r="657">
          <cell r="B657">
            <v>315</v>
          </cell>
        </row>
        <row r="658">
          <cell r="B658">
            <v>3</v>
          </cell>
        </row>
        <row r="659">
          <cell r="B659">
            <v>41</v>
          </cell>
        </row>
        <row r="660">
          <cell r="B660">
            <v>422</v>
          </cell>
        </row>
        <row r="661">
          <cell r="B661">
            <v>422</v>
          </cell>
        </row>
        <row r="662">
          <cell r="B662">
            <v>833</v>
          </cell>
        </row>
        <row r="663">
          <cell r="B663">
            <v>833</v>
          </cell>
        </row>
        <row r="664">
          <cell r="B664">
            <v>20</v>
          </cell>
        </row>
        <row r="665">
          <cell r="B665">
            <v>68</v>
          </cell>
        </row>
        <row r="666">
          <cell r="B666">
            <v>2</v>
          </cell>
        </row>
        <row r="667">
          <cell r="B667">
            <v>46</v>
          </cell>
        </row>
        <row r="668">
          <cell r="B668">
            <v>318</v>
          </cell>
        </row>
        <row r="669">
          <cell r="B669">
            <v>318</v>
          </cell>
        </row>
        <row r="670">
          <cell r="B670">
            <v>6</v>
          </cell>
        </row>
        <row r="671">
          <cell r="B671">
            <v>38</v>
          </cell>
        </row>
        <row r="672">
          <cell r="B672">
            <v>38</v>
          </cell>
        </row>
        <row r="673">
          <cell r="B673">
            <v>249</v>
          </cell>
        </row>
        <row r="674">
          <cell r="B674">
            <v>249</v>
          </cell>
        </row>
        <row r="675">
          <cell r="B675">
            <v>630</v>
          </cell>
        </row>
        <row r="676">
          <cell r="B676">
            <v>630</v>
          </cell>
        </row>
        <row r="677">
          <cell r="B677">
            <v>31</v>
          </cell>
        </row>
        <row r="678">
          <cell r="B678">
            <v>190</v>
          </cell>
        </row>
        <row r="679">
          <cell r="B679">
            <v>190</v>
          </cell>
        </row>
        <row r="680">
          <cell r="B680">
            <v>2</v>
          </cell>
        </row>
        <row r="681">
          <cell r="B681">
            <v>307</v>
          </cell>
        </row>
        <row r="682">
          <cell r="B682">
            <v>307</v>
          </cell>
        </row>
        <row r="683">
          <cell r="B683">
            <v>847</v>
          </cell>
        </row>
        <row r="684">
          <cell r="B684">
            <v>847</v>
          </cell>
        </row>
        <row r="685">
          <cell r="B685">
            <v>5</v>
          </cell>
        </row>
        <row r="686">
          <cell r="B686">
            <v>35</v>
          </cell>
        </row>
        <row r="687">
          <cell r="B687">
            <v>35</v>
          </cell>
        </row>
        <row r="688">
          <cell r="B688">
            <v>119</v>
          </cell>
        </row>
        <row r="689">
          <cell r="B689">
            <v>119</v>
          </cell>
        </row>
        <row r="690">
          <cell r="B690">
            <v>1</v>
          </cell>
        </row>
        <row r="691">
          <cell r="B691">
            <v>2</v>
          </cell>
        </row>
        <row r="692">
          <cell r="B692">
            <v>29</v>
          </cell>
        </row>
        <row r="693">
          <cell r="B693">
            <v>92</v>
          </cell>
        </row>
        <row r="694">
          <cell r="B694">
            <v>13</v>
          </cell>
        </row>
        <row r="695">
          <cell r="B695">
            <v>15</v>
          </cell>
        </row>
        <row r="696">
          <cell r="B696">
            <v>64</v>
          </cell>
        </row>
        <row r="697">
          <cell r="B697">
            <v>9</v>
          </cell>
        </row>
        <row r="698">
          <cell r="B698">
            <v>37</v>
          </cell>
        </row>
        <row r="699">
          <cell r="B699">
            <v>110</v>
          </cell>
        </row>
        <row r="700">
          <cell r="B700">
            <v>2</v>
          </cell>
        </row>
        <row r="701">
          <cell r="B701">
            <v>45</v>
          </cell>
        </row>
        <row r="702">
          <cell r="B702">
            <v>45</v>
          </cell>
        </row>
        <row r="703">
          <cell r="B703">
            <v>6</v>
          </cell>
        </row>
        <row r="704">
          <cell r="B704">
            <v>6</v>
          </cell>
        </row>
        <row r="705">
          <cell r="B705">
            <v>88</v>
          </cell>
        </row>
        <row r="706">
          <cell r="B706">
            <v>5</v>
          </cell>
        </row>
        <row r="707">
          <cell r="B707">
            <v>24</v>
          </cell>
        </row>
        <row r="708">
          <cell r="B708">
            <v>168</v>
          </cell>
        </row>
        <row r="709">
          <cell r="B709">
            <v>1</v>
          </cell>
        </row>
        <row r="710">
          <cell r="B710">
            <v>1</v>
          </cell>
        </row>
        <row r="711">
          <cell r="B711">
            <v>23</v>
          </cell>
        </row>
        <row r="712">
          <cell r="B712">
            <v>94</v>
          </cell>
        </row>
        <row r="713">
          <cell r="B713">
            <v>12</v>
          </cell>
        </row>
        <row r="714">
          <cell r="B714">
            <v>339</v>
          </cell>
        </row>
        <row r="715">
          <cell r="B715">
            <v>797</v>
          </cell>
        </row>
        <row r="716">
          <cell r="B716">
            <v>797</v>
          </cell>
        </row>
        <row r="717">
          <cell r="B717">
            <v>10</v>
          </cell>
        </row>
        <row r="718">
          <cell r="B718">
            <v>2</v>
          </cell>
        </row>
        <row r="719">
          <cell r="B719">
            <v>2</v>
          </cell>
        </row>
        <row r="720">
          <cell r="B720">
            <v>68</v>
          </cell>
        </row>
        <row r="721">
          <cell r="B721">
            <v>68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18</v>
          </cell>
        </row>
        <row r="3">
          <cell r="A3" t="str">
            <v>Вяземский</v>
          </cell>
          <cell r="B3">
            <v>312</v>
          </cell>
        </row>
        <row r="4">
          <cell r="A4" t="str">
            <v>Гагаринский</v>
          </cell>
          <cell r="B4">
            <v>143</v>
          </cell>
        </row>
        <row r="5">
          <cell r="A5" t="str">
            <v>Глинковский</v>
          </cell>
          <cell r="B5">
            <v>6</v>
          </cell>
        </row>
        <row r="6">
          <cell r="A6" t="str">
            <v>город Десногорск</v>
          </cell>
          <cell r="B6">
            <v>39</v>
          </cell>
        </row>
        <row r="7">
          <cell r="A7" t="str">
            <v>город Смоленск</v>
          </cell>
          <cell r="B7">
            <v>923</v>
          </cell>
        </row>
        <row r="8">
          <cell r="A8" t="str">
            <v>Демидовский</v>
          </cell>
          <cell r="B8">
            <v>20</v>
          </cell>
        </row>
        <row r="9">
          <cell r="A9" t="str">
            <v>Дорогобужский</v>
          </cell>
          <cell r="B9">
            <v>54</v>
          </cell>
        </row>
        <row r="10">
          <cell r="A10" t="str">
            <v>Духовщинский</v>
          </cell>
          <cell r="B10">
            <v>34</v>
          </cell>
        </row>
        <row r="11">
          <cell r="A11" t="str">
            <v>Ельнинский</v>
          </cell>
          <cell r="B11">
            <v>21</v>
          </cell>
        </row>
        <row r="12">
          <cell r="A12" t="str">
            <v>Ершичский</v>
          </cell>
          <cell r="B12">
            <v>25</v>
          </cell>
        </row>
        <row r="13">
          <cell r="A13" t="str">
            <v>Кардымовский</v>
          </cell>
          <cell r="B13">
            <v>44</v>
          </cell>
        </row>
        <row r="14">
          <cell r="A14" t="str">
            <v>Краснинский</v>
          </cell>
          <cell r="B14">
            <v>39</v>
          </cell>
        </row>
        <row r="15">
          <cell r="A15" t="str">
            <v>Монастырщинский</v>
          </cell>
          <cell r="B15">
            <v>20</v>
          </cell>
        </row>
        <row r="16">
          <cell r="A16" t="str">
            <v>Новодугинский</v>
          </cell>
          <cell r="B16">
            <v>38</v>
          </cell>
        </row>
        <row r="17">
          <cell r="A17" t="str">
            <v>Починковский</v>
          </cell>
          <cell r="B17">
            <v>53</v>
          </cell>
        </row>
        <row r="18">
          <cell r="A18" t="str">
            <v>Рославльский</v>
          </cell>
          <cell r="B18">
            <v>206</v>
          </cell>
        </row>
        <row r="19">
          <cell r="A19" t="str">
            <v>Руднянский</v>
          </cell>
          <cell r="B19">
            <v>33</v>
          </cell>
        </row>
        <row r="20">
          <cell r="A20" t="str">
            <v>Сафоновский</v>
          </cell>
          <cell r="B20">
            <v>157</v>
          </cell>
        </row>
        <row r="21">
          <cell r="A21" t="str">
            <v>Смоленский</v>
          </cell>
          <cell r="B21">
            <v>181</v>
          </cell>
        </row>
        <row r="22">
          <cell r="A22" t="str">
            <v>Сычевский</v>
          </cell>
          <cell r="B22">
            <v>22</v>
          </cell>
        </row>
        <row r="23">
          <cell r="A23" t="str">
            <v>Темкинский</v>
          </cell>
          <cell r="B23">
            <v>22</v>
          </cell>
        </row>
        <row r="24">
          <cell r="A24" t="str">
            <v>Угранский</v>
          </cell>
          <cell r="B24">
            <v>70</v>
          </cell>
        </row>
        <row r="25">
          <cell r="A25" t="str">
            <v>Хиславичский</v>
          </cell>
          <cell r="B25">
            <v>22</v>
          </cell>
        </row>
        <row r="26">
          <cell r="A26" t="str">
            <v>Холм-Жирковский</v>
          </cell>
          <cell r="B26">
            <v>30</v>
          </cell>
        </row>
        <row r="27">
          <cell r="A27" t="str">
            <v>Шумячский</v>
          </cell>
          <cell r="B27">
            <v>73</v>
          </cell>
        </row>
        <row r="28">
          <cell r="A28" t="str">
            <v>Ярцевский</v>
          </cell>
          <cell r="B28">
            <v>105</v>
          </cell>
        </row>
        <row r="29">
          <cell r="A29">
            <v>18</v>
          </cell>
        </row>
        <row r="30">
          <cell r="A30">
            <v>312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>
            <v>373</v>
          </cell>
        </row>
        <row r="2">
          <cell r="B2" t="str">
            <v>Велижский ЕДДС</v>
          </cell>
          <cell r="C2">
            <v>206</v>
          </cell>
        </row>
        <row r="3">
          <cell r="B3" t="str">
            <v>Вяземский ЕДДС</v>
          </cell>
          <cell r="C3">
            <v>446</v>
          </cell>
        </row>
        <row r="4">
          <cell r="B4" t="str">
            <v>Гагаринский ЕДДС</v>
          </cell>
          <cell r="C4">
            <v>11</v>
          </cell>
        </row>
        <row r="5">
          <cell r="B5" t="str">
            <v>Глинковский ЕДДС</v>
          </cell>
          <cell r="C5">
            <v>102</v>
          </cell>
        </row>
        <row r="6">
          <cell r="B6" t="str">
            <v>Демидовский ЕДДС</v>
          </cell>
          <cell r="C6">
            <v>30</v>
          </cell>
        </row>
        <row r="7">
          <cell r="B7" t="str">
            <v>Десногорск ЕДДС</v>
          </cell>
          <cell r="C7">
            <v>147</v>
          </cell>
        </row>
        <row r="8">
          <cell r="B8" t="str">
            <v>Дорогобужский ЕДДС</v>
          </cell>
          <cell r="C8">
            <v>141</v>
          </cell>
        </row>
        <row r="9">
          <cell r="B9" t="str">
            <v>Духовщинский ЕДДС</v>
          </cell>
          <cell r="C9">
            <v>290</v>
          </cell>
        </row>
        <row r="10">
          <cell r="B10" t="str">
            <v>ЕДДС</v>
          </cell>
          <cell r="C10">
            <v>52</v>
          </cell>
        </row>
        <row r="11">
          <cell r="B11" t="str">
            <v>Ельнинский ЕДДС</v>
          </cell>
          <cell r="C11">
            <v>382</v>
          </cell>
        </row>
        <row r="12">
          <cell r="B12" t="str">
            <v>Ершичский ЕДДС</v>
          </cell>
          <cell r="C12">
            <v>84</v>
          </cell>
        </row>
        <row r="13">
          <cell r="B13" t="str">
            <v>Кардымовский ЕДДС</v>
          </cell>
          <cell r="C13">
            <v>159</v>
          </cell>
        </row>
        <row r="14">
          <cell r="B14" t="str">
            <v>Краснинский ЕДДС</v>
          </cell>
          <cell r="C14">
            <v>168</v>
          </cell>
        </row>
        <row r="15">
          <cell r="B15" t="str">
            <v>Монастырщинский ЕДДС</v>
          </cell>
          <cell r="C15">
            <v>35</v>
          </cell>
        </row>
        <row r="16">
          <cell r="B16" t="str">
            <v>Новодугинский ЕДДС</v>
          </cell>
          <cell r="C16">
            <v>103</v>
          </cell>
        </row>
        <row r="17">
          <cell r="B17" t="str">
            <v>Починковский ЕДДС</v>
          </cell>
          <cell r="C17">
            <v>97</v>
          </cell>
        </row>
        <row r="18">
          <cell r="B18" t="str">
            <v>Рославльский ЕДДС</v>
          </cell>
          <cell r="C18">
            <v>70</v>
          </cell>
        </row>
        <row r="19">
          <cell r="B19" t="str">
            <v>Руднянский ЕДДС</v>
          </cell>
          <cell r="C19">
            <v>100</v>
          </cell>
        </row>
        <row r="20">
          <cell r="B20" t="str">
            <v>Сафоновский ЕДДС</v>
          </cell>
          <cell r="C20">
            <v>46</v>
          </cell>
        </row>
        <row r="21">
          <cell r="B21" t="str">
            <v>Смоленский район ЕДДС</v>
          </cell>
          <cell r="C21">
            <v>147</v>
          </cell>
        </row>
        <row r="22">
          <cell r="B22" t="str">
            <v>Сычевский ЕДДС</v>
          </cell>
          <cell r="C22">
            <v>118</v>
          </cell>
        </row>
        <row r="23">
          <cell r="B23" t="str">
            <v>Темкинский ЕДДС</v>
          </cell>
          <cell r="C23">
            <v>165</v>
          </cell>
        </row>
        <row r="24">
          <cell r="B24" t="str">
            <v>Угранский ЕДДС</v>
          </cell>
          <cell r="C24">
            <v>86</v>
          </cell>
        </row>
        <row r="25">
          <cell r="B25" t="str">
            <v>Х.-Жирковский ЕДДС</v>
          </cell>
          <cell r="C25" t="str">
            <v>BeforeFinish</v>
          </cell>
        </row>
        <row r="26">
          <cell r="B26" t="str">
            <v>Хиславичский ЕДДС</v>
          </cell>
          <cell r="C26">
            <v>2524</v>
          </cell>
        </row>
        <row r="27">
          <cell r="B27" t="str">
            <v>Шумячский ЕДДС</v>
          </cell>
          <cell r="C27">
            <v>34483</v>
          </cell>
        </row>
        <row r="28">
          <cell r="B28" t="str">
            <v>Ярцевский ЕДДС</v>
          </cell>
          <cell r="C28">
            <v>13233</v>
          </cell>
        </row>
        <row r="29">
          <cell r="B29" t="str">
            <v>BeforeEnter</v>
          </cell>
          <cell r="C29">
            <v>43706</v>
          </cell>
        </row>
        <row r="30">
          <cell r="B30">
            <v>1287</v>
          </cell>
          <cell r="C30">
            <v>19470</v>
          </cell>
        </row>
        <row r="31">
          <cell r="B31">
            <v>103</v>
          </cell>
          <cell r="C31">
            <v>1237</v>
          </cell>
        </row>
        <row r="32">
          <cell r="B32">
            <v>44</v>
          </cell>
          <cell r="C32">
            <v>32843</v>
          </cell>
        </row>
        <row r="33">
          <cell r="B33">
            <v>77</v>
          </cell>
          <cell r="C33">
            <v>16688</v>
          </cell>
        </row>
        <row r="34">
          <cell r="B34">
            <v>68</v>
          </cell>
          <cell r="C34">
            <v>10080</v>
          </cell>
        </row>
        <row r="35">
          <cell r="B35">
            <v>24</v>
          </cell>
          <cell r="C35">
            <v>13929</v>
          </cell>
        </row>
        <row r="36">
          <cell r="B36">
            <v>79</v>
          </cell>
          <cell r="C36">
            <v>12954</v>
          </cell>
        </row>
        <row r="37">
          <cell r="B37">
            <v>387</v>
          </cell>
          <cell r="C37">
            <v>14622</v>
          </cell>
        </row>
        <row r="38">
          <cell r="B38">
            <v>27</v>
          </cell>
          <cell r="C38">
            <v>33901</v>
          </cell>
        </row>
        <row r="39">
          <cell r="B39">
            <v>940</v>
          </cell>
          <cell r="C39">
            <v>43921</v>
          </cell>
        </row>
        <row r="40">
          <cell r="B40">
            <v>1046</v>
          </cell>
          <cell r="C40">
            <v>30482</v>
          </cell>
        </row>
        <row r="41">
          <cell r="B41">
            <v>87</v>
          </cell>
          <cell r="C41">
            <v>29486</v>
          </cell>
        </row>
        <row r="42">
          <cell r="B42">
            <v>85</v>
          </cell>
          <cell r="C42">
            <v>10257</v>
          </cell>
        </row>
        <row r="43">
          <cell r="B43">
            <v>88</v>
          </cell>
          <cell r="C43">
            <v>28264</v>
          </cell>
        </row>
        <row r="44">
          <cell r="B44">
            <v>32</v>
          </cell>
          <cell r="C44">
            <v>57399</v>
          </cell>
        </row>
        <row r="45">
          <cell r="B45">
            <v>28</v>
          </cell>
          <cell r="C45">
            <v>13515</v>
          </cell>
        </row>
        <row r="46">
          <cell r="B46">
            <v>28</v>
          </cell>
          <cell r="C46">
            <v>6184</v>
          </cell>
        </row>
        <row r="47">
          <cell r="B47">
            <v>54</v>
          </cell>
          <cell r="C47">
            <v>26942</v>
          </cell>
        </row>
        <row r="48">
          <cell r="B48">
            <v>76</v>
          </cell>
          <cell r="C48">
            <v>48510</v>
          </cell>
        </row>
        <row r="49">
          <cell r="B49">
            <v>122</v>
          </cell>
          <cell r="C49">
            <v>7397</v>
          </cell>
        </row>
        <row r="50">
          <cell r="B50">
            <v>141</v>
          </cell>
          <cell r="C50">
            <v>92</v>
          </cell>
        </row>
        <row r="51">
          <cell r="B51">
            <v>47</v>
          </cell>
          <cell r="C51">
            <v>1827</v>
          </cell>
        </row>
        <row r="52">
          <cell r="B52">
            <v>207</v>
          </cell>
          <cell r="C52">
            <v>169437</v>
          </cell>
        </row>
        <row r="53">
          <cell r="B53">
            <v>50</v>
          </cell>
        </row>
        <row r="54">
          <cell r="B54">
            <v>492</v>
          </cell>
        </row>
        <row r="55">
          <cell r="B55">
            <v>95</v>
          </cell>
        </row>
        <row r="56">
          <cell r="B56">
            <v>173</v>
          </cell>
        </row>
        <row r="57">
          <cell r="B57" t="str">
            <v>BeforeReact</v>
          </cell>
        </row>
        <row r="58">
          <cell r="B58">
            <v>47</v>
          </cell>
        </row>
        <row r="59">
          <cell r="B59">
            <v>297</v>
          </cell>
        </row>
        <row r="60">
          <cell r="B60">
            <v>109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B2" t="str">
            <v>CОДЧ</v>
          </cell>
        </row>
        <row r="3">
          <cell r="B3" t="str">
            <v>Service 03 Смоленск</v>
          </cell>
        </row>
        <row r="4">
          <cell r="B4" t="str">
            <v>Велижский ЕДДС</v>
          </cell>
        </row>
        <row r="5">
          <cell r="B5" t="str">
            <v>CОДЧ</v>
          </cell>
        </row>
        <row r="6">
          <cell r="B6" t="str">
            <v>Service 03 Смоленск</v>
          </cell>
        </row>
        <row r="7">
          <cell r="B7" t="str">
            <v>Вяземский ДДС-01</v>
          </cell>
        </row>
        <row r="8">
          <cell r="B8" t="str">
            <v>Вяземский ЕДДС</v>
          </cell>
        </row>
        <row r="9">
          <cell r="B9" t="str">
            <v>ДДС-04</v>
          </cell>
        </row>
        <row r="10">
          <cell r="B10" t="str">
            <v>ЦОВ Московская обл</v>
          </cell>
        </row>
        <row r="11">
          <cell r="B11" t="str">
            <v>ЦОВ Тверь</v>
          </cell>
        </row>
        <row r="12">
          <cell r="B12" t="str">
            <v>CОДЧ</v>
          </cell>
        </row>
        <row r="13">
          <cell r="B13" t="str">
            <v>Service 03 Смоленск</v>
          </cell>
        </row>
        <row r="14">
          <cell r="B14" t="str">
            <v>Гагаринский ДДС-01</v>
          </cell>
        </row>
        <row r="15">
          <cell r="B15" t="str">
            <v>Гагаринский ЕДДС</v>
          </cell>
        </row>
        <row r="16">
          <cell r="B16" t="str">
            <v>ДДС-04</v>
          </cell>
        </row>
        <row r="17">
          <cell r="B17" t="str">
            <v>CОДЧ</v>
          </cell>
        </row>
        <row r="18">
          <cell r="B18" t="str">
            <v>Service 03 Смоленск</v>
          </cell>
        </row>
        <row r="19">
          <cell r="B19" t="str">
            <v>Глинковский ЕДДС</v>
          </cell>
        </row>
        <row r="20">
          <cell r="B20" t="str">
            <v>CОДЧ</v>
          </cell>
        </row>
        <row r="21">
          <cell r="B21" t="str">
            <v>Service 03 Смоленск</v>
          </cell>
        </row>
        <row r="22">
          <cell r="B22" t="str">
            <v>ДДС-04</v>
          </cell>
        </row>
        <row r="23">
          <cell r="B23" t="str">
            <v>Демидовский ЕДДС</v>
          </cell>
        </row>
        <row r="24">
          <cell r="B24" t="str">
            <v>CОДЧ</v>
          </cell>
        </row>
        <row r="25">
          <cell r="B25" t="str">
            <v>ДДС-03 Десногорск</v>
          </cell>
        </row>
        <row r="26">
          <cell r="B26" t="str">
            <v>Десногорск ДДС-01</v>
          </cell>
        </row>
        <row r="27">
          <cell r="B27" t="str">
            <v>Десногорск ЕДДС</v>
          </cell>
        </row>
        <row r="28">
          <cell r="B28" t="str">
            <v>CОДЧ</v>
          </cell>
        </row>
        <row r="29">
          <cell r="B29" t="str">
            <v>Service 03 Смоленск</v>
          </cell>
        </row>
        <row r="30">
          <cell r="B30" t="str">
            <v>ДДС-04</v>
          </cell>
        </row>
        <row r="31">
          <cell r="B31" t="str">
            <v>Дорогобужский ДДС-01</v>
          </cell>
        </row>
        <row r="32">
          <cell r="B32" t="str">
            <v>Дорогобужский ЕДДС</v>
          </cell>
        </row>
        <row r="33">
          <cell r="B33" t="str">
            <v>CОДЧ</v>
          </cell>
        </row>
        <row r="34">
          <cell r="B34" t="str">
            <v>Service 03 Смоленск</v>
          </cell>
        </row>
        <row r="35">
          <cell r="B35" t="str">
            <v>CОДЧ</v>
          </cell>
        </row>
        <row r="36">
          <cell r="B36" t="str">
            <v>Service 03 Смоленск</v>
          </cell>
        </row>
        <row r="37">
          <cell r="B37" t="str">
            <v>ДДС-04</v>
          </cell>
        </row>
        <row r="38">
          <cell r="B38" t="str">
            <v>Ельнинский ЕДДС</v>
          </cell>
        </row>
        <row r="39">
          <cell r="B39" t="str">
            <v>CОДЧ</v>
          </cell>
        </row>
        <row r="40">
          <cell r="B40" t="str">
            <v>Service 03 Смоленск</v>
          </cell>
        </row>
        <row r="41">
          <cell r="B41" t="str">
            <v>Ершичский ЕДДС</v>
          </cell>
        </row>
        <row r="42">
          <cell r="B42" t="str">
            <v>CОДЧ</v>
          </cell>
        </row>
        <row r="43">
          <cell r="B43" t="str">
            <v>Service 03 Смоленск</v>
          </cell>
        </row>
        <row r="44">
          <cell r="B44" t="str">
            <v>ДДС-04</v>
          </cell>
        </row>
        <row r="45">
          <cell r="B45" t="str">
            <v>Кардымовский ЕДДС</v>
          </cell>
        </row>
        <row r="46">
          <cell r="B46" t="str">
            <v>CОДЧ</v>
          </cell>
        </row>
        <row r="47">
          <cell r="B47" t="str">
            <v>Service 03 Смоленск</v>
          </cell>
        </row>
        <row r="48">
          <cell r="B48" t="str">
            <v>Вяземский ЕДДС</v>
          </cell>
        </row>
        <row r="49">
          <cell r="B49" t="str">
            <v>ДДС-04</v>
          </cell>
        </row>
        <row r="50">
          <cell r="B50" t="str">
            <v>Краснинский ЕДДС</v>
          </cell>
        </row>
        <row r="51">
          <cell r="B51" t="str">
            <v>CОДЧ</v>
          </cell>
        </row>
        <row r="52">
          <cell r="B52" t="str">
            <v>Service 03 Смоленск</v>
          </cell>
        </row>
        <row r="53">
          <cell r="B53" t="str">
            <v>Монастырщинский ЕДДС</v>
          </cell>
        </row>
        <row r="54">
          <cell r="B54" t="str">
            <v>CОДЧ</v>
          </cell>
        </row>
        <row r="55">
          <cell r="B55" t="str">
            <v>Service 03 Смоленск</v>
          </cell>
        </row>
        <row r="56">
          <cell r="B56" t="str">
            <v>Новодугинский ЕДДС</v>
          </cell>
        </row>
        <row r="57">
          <cell r="B57" t="str">
            <v>CОДЧ</v>
          </cell>
        </row>
        <row r="58">
          <cell r="B58" t="str">
            <v>Service 03 Смоленск</v>
          </cell>
        </row>
        <row r="59">
          <cell r="B59" t="str">
            <v>ДДС-04</v>
          </cell>
        </row>
        <row r="60">
          <cell r="B60" t="str">
            <v>Починковский ДДС-01</v>
          </cell>
        </row>
        <row r="61">
          <cell r="B61" t="str">
            <v>Починковский ЕДДС</v>
          </cell>
        </row>
        <row r="62">
          <cell r="B62" t="str">
            <v>CОДЧ</v>
          </cell>
        </row>
        <row r="63">
          <cell r="B63" t="str">
            <v>Service 03 Смоленск</v>
          </cell>
        </row>
        <row r="64">
          <cell r="B64" t="str">
            <v>ДДС-04</v>
          </cell>
        </row>
        <row r="65">
          <cell r="B65" t="str">
            <v>Рославльский ДДС-01</v>
          </cell>
        </row>
        <row r="66">
          <cell r="B66" t="str">
            <v>Рославльский ЕДДС</v>
          </cell>
        </row>
        <row r="67">
          <cell r="B67" t="str">
            <v>CОДЧ</v>
          </cell>
        </row>
        <row r="68">
          <cell r="B68" t="str">
            <v>Service 03 Смоленск</v>
          </cell>
        </row>
        <row r="69">
          <cell r="B69" t="str">
            <v>ДДС-04</v>
          </cell>
        </row>
        <row r="70">
          <cell r="B70" t="str">
            <v>Руднянский ДДС-01</v>
          </cell>
        </row>
        <row r="71">
          <cell r="B71" t="str">
            <v>Руднянский ЕДДС</v>
          </cell>
        </row>
        <row r="72">
          <cell r="B72" t="str">
            <v>CОДЧ</v>
          </cell>
        </row>
        <row r="73">
          <cell r="B73" t="str">
            <v>Service 03 Смоленск</v>
          </cell>
        </row>
        <row r="74">
          <cell r="B74" t="str">
            <v>ДДС-01</v>
          </cell>
        </row>
        <row r="75">
          <cell r="B75" t="str">
            <v>ДДС-04</v>
          </cell>
        </row>
        <row r="76">
          <cell r="B76" t="str">
            <v>Сафоновский ДДС-01</v>
          </cell>
        </row>
        <row r="77">
          <cell r="B77" t="str">
            <v>Сафоновский ЕДДС</v>
          </cell>
        </row>
        <row r="78">
          <cell r="B78" t="str">
            <v>CОДЧ</v>
          </cell>
        </row>
        <row r="79">
          <cell r="B79" t="str">
            <v>Service 03 Смоленск</v>
          </cell>
        </row>
        <row r="80">
          <cell r="B80" t="str">
            <v>Антитеррор</v>
          </cell>
        </row>
        <row r="81">
          <cell r="B81" t="str">
            <v>ДДС-01</v>
          </cell>
        </row>
        <row r="82">
          <cell r="B82" t="str">
            <v>ДДС-04</v>
          </cell>
        </row>
        <row r="83">
          <cell r="B83" t="str">
            <v>ЕДДС</v>
          </cell>
        </row>
        <row r="84">
          <cell r="B84" t="str">
            <v>ЦОВ Московская обл</v>
          </cell>
        </row>
        <row r="85">
          <cell r="B85" t="str">
            <v>ЦОВ Тверь</v>
          </cell>
        </row>
        <row r="86">
          <cell r="B86" t="str">
            <v>ЦУКС</v>
          </cell>
        </row>
        <row r="87">
          <cell r="B87" t="str">
            <v>CОДЧ</v>
          </cell>
        </row>
        <row r="88">
          <cell r="B88" t="str">
            <v>Service 03 Смоленск</v>
          </cell>
        </row>
        <row r="89">
          <cell r="B89" t="str">
            <v>ДДС-01</v>
          </cell>
        </row>
        <row r="90">
          <cell r="B90" t="str">
            <v>ДДС-04</v>
          </cell>
        </row>
        <row r="91">
          <cell r="B91" t="str">
            <v>Смоленский район ЕДДС</v>
          </cell>
        </row>
        <row r="92">
          <cell r="B92" t="str">
            <v>ЦУКС</v>
          </cell>
        </row>
        <row r="93">
          <cell r="B93" t="str">
            <v>CОДЧ</v>
          </cell>
        </row>
        <row r="94">
          <cell r="B94" t="str">
            <v>Service 03 Смоленск</v>
          </cell>
        </row>
        <row r="95">
          <cell r="B95" t="str">
            <v>Сычевский ЕДДС</v>
          </cell>
        </row>
        <row r="96">
          <cell r="B96" t="str">
            <v>CОДЧ</v>
          </cell>
        </row>
        <row r="97">
          <cell r="B97" t="str">
            <v>Service 03 Смоленск</v>
          </cell>
        </row>
        <row r="98">
          <cell r="B98" t="str">
            <v>Темкинский ЕДДС</v>
          </cell>
        </row>
        <row r="99">
          <cell r="B99" t="str">
            <v>CОДЧ</v>
          </cell>
        </row>
        <row r="100">
          <cell r="B100" t="str">
            <v>Service 03 Смоленск</v>
          </cell>
        </row>
        <row r="101">
          <cell r="B101" t="str">
            <v>ДДС-04</v>
          </cell>
        </row>
        <row r="102">
          <cell r="B102" t="str">
            <v>Угранский ЕДДС</v>
          </cell>
        </row>
        <row r="103">
          <cell r="B103" t="str">
            <v>CОДЧ</v>
          </cell>
        </row>
        <row r="104">
          <cell r="B104" t="str">
            <v>Service 03 Смоленск</v>
          </cell>
        </row>
        <row r="105">
          <cell r="B105" t="str">
            <v>ДДС-04</v>
          </cell>
        </row>
        <row r="106">
          <cell r="B106" t="str">
            <v>Х.-Жирковский ЕДДС</v>
          </cell>
        </row>
        <row r="107">
          <cell r="B107" t="str">
            <v>CОДЧ</v>
          </cell>
        </row>
        <row r="108">
          <cell r="B108" t="str">
            <v>Service 03 Смоленск</v>
          </cell>
        </row>
        <row r="109">
          <cell r="B109" t="str">
            <v>Хиславичский ЕДДС</v>
          </cell>
        </row>
        <row r="110">
          <cell r="B110" t="str">
            <v>CОДЧ</v>
          </cell>
        </row>
        <row r="111">
          <cell r="B111" t="str">
            <v>Service 03 Смоленск</v>
          </cell>
        </row>
        <row r="112">
          <cell r="B112" t="str">
            <v>ДДС-04</v>
          </cell>
        </row>
        <row r="113">
          <cell r="B113" t="str">
            <v>ЦУКС</v>
          </cell>
        </row>
        <row r="114">
          <cell r="B114" t="str">
            <v>Шумячский ЕДДС</v>
          </cell>
        </row>
        <row r="115">
          <cell r="B115" t="str">
            <v>CОДЧ</v>
          </cell>
        </row>
        <row r="116">
          <cell r="B116" t="str">
            <v>Service 03 Смоленск</v>
          </cell>
        </row>
        <row r="117">
          <cell r="B117" t="str">
            <v>ДДС-04</v>
          </cell>
        </row>
        <row r="118">
          <cell r="B118" t="str">
            <v>Ярцевский ДДС-01</v>
          </cell>
        </row>
        <row r="119">
          <cell r="B119" t="str">
            <v>Ярцевский ЕДДС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Велижский</v>
          </cell>
          <cell r="B2">
            <v>25</v>
          </cell>
        </row>
        <row r="3">
          <cell r="A3" t="str">
            <v>Вяземский</v>
          </cell>
          <cell r="B3">
            <v>210</v>
          </cell>
        </row>
        <row r="4">
          <cell r="A4" t="str">
            <v>Гагаринский</v>
          </cell>
          <cell r="B4">
            <v>102</v>
          </cell>
        </row>
        <row r="5">
          <cell r="A5" t="str">
            <v>Глинковский</v>
          </cell>
          <cell r="B5">
            <v>3</v>
          </cell>
        </row>
        <row r="6">
          <cell r="A6" t="str">
            <v>Демидовский</v>
          </cell>
          <cell r="B6">
            <v>14</v>
          </cell>
        </row>
        <row r="7">
          <cell r="A7" t="str">
            <v>Десногорск</v>
          </cell>
          <cell r="B7">
            <v>27</v>
          </cell>
        </row>
        <row r="8">
          <cell r="A8" t="str">
            <v>Дорогобужский</v>
          </cell>
          <cell r="B8">
            <v>54</v>
          </cell>
        </row>
        <row r="9">
          <cell r="A9" t="str">
            <v>Духовщинский</v>
          </cell>
          <cell r="B9">
            <v>20</v>
          </cell>
        </row>
        <row r="10">
          <cell r="A10" t="str">
            <v>Ельнинский</v>
          </cell>
          <cell r="B10">
            <v>8</v>
          </cell>
        </row>
        <row r="11">
          <cell r="A11" t="str">
            <v>Ершичский</v>
          </cell>
          <cell r="B11">
            <v>56</v>
          </cell>
        </row>
        <row r="12">
          <cell r="A12" t="str">
            <v>Кардымовский</v>
          </cell>
          <cell r="B12">
            <v>17</v>
          </cell>
        </row>
        <row r="13">
          <cell r="A13" t="str">
            <v>Краснинский</v>
          </cell>
          <cell r="B13">
            <v>17</v>
          </cell>
        </row>
        <row r="14">
          <cell r="A14" t="str">
            <v>Монастырщинский</v>
          </cell>
          <cell r="B14">
            <v>8</v>
          </cell>
        </row>
        <row r="15">
          <cell r="A15" t="str">
            <v>Новодугинский</v>
          </cell>
          <cell r="B15">
            <v>20</v>
          </cell>
        </row>
        <row r="16">
          <cell r="A16" t="str">
            <v>Починковский</v>
          </cell>
          <cell r="B16">
            <v>105</v>
          </cell>
        </row>
        <row r="17">
          <cell r="A17" t="str">
            <v>Рославльский</v>
          </cell>
          <cell r="B17">
            <v>190</v>
          </cell>
        </row>
        <row r="18">
          <cell r="A18" t="str">
            <v>Руднянский</v>
          </cell>
          <cell r="B18">
            <v>31</v>
          </cell>
        </row>
        <row r="19">
          <cell r="A19" t="str">
            <v>Сафоновский</v>
          </cell>
          <cell r="B19">
            <v>104</v>
          </cell>
        </row>
        <row r="20">
          <cell r="A20" t="str">
            <v>Смоленск</v>
          </cell>
          <cell r="B20">
            <v>551</v>
          </cell>
        </row>
        <row r="21">
          <cell r="A21" t="str">
            <v>Смоленский Р-Н</v>
          </cell>
          <cell r="B21">
            <v>121</v>
          </cell>
        </row>
        <row r="22">
          <cell r="A22" t="str">
            <v>Сычевский</v>
          </cell>
          <cell r="B22">
            <v>29</v>
          </cell>
        </row>
        <row r="23">
          <cell r="A23" t="str">
            <v>Темкинский</v>
          </cell>
          <cell r="B23">
            <v>12</v>
          </cell>
        </row>
        <row r="24">
          <cell r="A24" t="str">
            <v>Угранский</v>
          </cell>
          <cell r="B24">
            <v>19</v>
          </cell>
        </row>
        <row r="25">
          <cell r="A25" t="str">
            <v>Х.Жирковский</v>
          </cell>
          <cell r="B25">
            <v>18</v>
          </cell>
        </row>
        <row r="26">
          <cell r="A26" t="str">
            <v>Хиславичский</v>
          </cell>
          <cell r="B26">
            <v>6</v>
          </cell>
        </row>
        <row r="27">
          <cell r="A27" t="str">
            <v>Шумячский</v>
          </cell>
          <cell r="B27">
            <v>33</v>
          </cell>
        </row>
        <row r="28">
          <cell r="A28" t="str">
            <v>Ярцевский</v>
          </cell>
          <cell r="B28">
            <v>90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name</v>
          </cell>
          <cell r="C1" t="str">
            <v>BeforeEnter</v>
          </cell>
        </row>
        <row r="2">
          <cell r="B2" t="str">
            <v>Велижский ЕДДС</v>
          </cell>
          <cell r="C2">
            <v>670</v>
          </cell>
        </row>
        <row r="3">
          <cell r="B3" t="str">
            <v>Вяземский ЕДДС</v>
          </cell>
          <cell r="C3">
            <v>49</v>
          </cell>
        </row>
        <row r="4">
          <cell r="B4" t="str">
            <v>Гагаринский ЕДДС</v>
          </cell>
          <cell r="C4">
            <v>57</v>
          </cell>
        </row>
        <row r="5">
          <cell r="B5" t="str">
            <v>Глинковский ЕДДС</v>
          </cell>
          <cell r="C5">
            <v>46</v>
          </cell>
        </row>
        <row r="6">
          <cell r="B6" t="str">
            <v>Демидовский ЕДДС</v>
          </cell>
          <cell r="C6">
            <v>55</v>
          </cell>
        </row>
        <row r="7">
          <cell r="B7" t="str">
            <v>Дорогобужский ЕДДС</v>
          </cell>
          <cell r="C7">
            <v>19</v>
          </cell>
        </row>
        <row r="8">
          <cell r="B8" t="str">
            <v>Духовщинский ЕДДС</v>
          </cell>
          <cell r="C8">
            <v>3</v>
          </cell>
        </row>
        <row r="9">
          <cell r="B9" t="str">
            <v>ЕДДС</v>
          </cell>
          <cell r="C9">
            <v>24</v>
          </cell>
        </row>
        <row r="10">
          <cell r="B10" t="str">
            <v>Ельнинский ЕДДС</v>
          </cell>
          <cell r="C10">
            <v>429</v>
          </cell>
        </row>
        <row r="11">
          <cell r="B11" t="str">
            <v>Ершичский ЕДДС</v>
          </cell>
          <cell r="C11">
            <v>41</v>
          </cell>
        </row>
        <row r="12">
          <cell r="B12" t="str">
            <v>Кардымовский ЕДДС</v>
          </cell>
          <cell r="C12">
            <v>106</v>
          </cell>
        </row>
        <row r="13">
          <cell r="B13" t="str">
            <v>Краснинский ЕДДС</v>
          </cell>
          <cell r="C13">
            <v>306</v>
          </cell>
        </row>
        <row r="14">
          <cell r="B14" t="str">
            <v>Монастырщинский ЕДДС</v>
          </cell>
          <cell r="C14">
            <v>35</v>
          </cell>
        </row>
        <row r="15">
          <cell r="B15" t="str">
            <v>Новодугинский ЕДДС</v>
          </cell>
          <cell r="C15">
            <v>2967</v>
          </cell>
        </row>
        <row r="16">
          <cell r="B16" t="str">
            <v>Починковский ЕДДС</v>
          </cell>
          <cell r="C16">
            <v>28</v>
          </cell>
        </row>
        <row r="17">
          <cell r="B17" t="str">
            <v>Рославльский ЕДДС</v>
          </cell>
          <cell r="C17">
            <v>264</v>
          </cell>
        </row>
        <row r="18">
          <cell r="B18" t="str">
            <v>Руднянский ЕДДС</v>
          </cell>
          <cell r="C18">
            <v>31</v>
          </cell>
        </row>
        <row r="19">
          <cell r="B19" t="str">
            <v>Сафоновский ЕДДС</v>
          </cell>
          <cell r="C19">
            <v>23</v>
          </cell>
        </row>
        <row r="20">
          <cell r="B20" t="str">
            <v>Смоленский район ЕДДС</v>
          </cell>
          <cell r="C20">
            <v>66</v>
          </cell>
        </row>
        <row r="21">
          <cell r="B21" t="str">
            <v>Сычевский ЕДДС</v>
          </cell>
          <cell r="C21">
            <v>101</v>
          </cell>
        </row>
        <row r="22">
          <cell r="B22" t="str">
            <v>Темкинский ЕДДС</v>
          </cell>
          <cell r="C22">
            <v>69</v>
          </cell>
        </row>
        <row r="23">
          <cell r="B23" t="str">
            <v>Угранский ЕДДС</v>
          </cell>
          <cell r="C23">
            <v>52</v>
          </cell>
        </row>
        <row r="24">
          <cell r="B24" t="str">
            <v>Х.-Жирковский ЕДДС</v>
          </cell>
          <cell r="C24">
            <v>155</v>
          </cell>
        </row>
        <row r="25">
          <cell r="B25" t="str">
            <v>Хиславичский ЕДДС</v>
          </cell>
          <cell r="C25">
            <v>353</v>
          </cell>
        </row>
        <row r="26">
          <cell r="B26" t="str">
            <v>Шумячский ЕДДС</v>
          </cell>
          <cell r="C26">
            <v>119</v>
          </cell>
        </row>
        <row r="27">
          <cell r="B27" t="str">
            <v>Ярцевский ЕДДС</v>
          </cell>
          <cell r="C27">
            <v>23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C2">
            <v>12</v>
          </cell>
        </row>
        <row r="3">
          <cell r="C3">
            <v>11</v>
          </cell>
        </row>
        <row r="4">
          <cell r="C4">
            <v>160</v>
          </cell>
        </row>
        <row r="5">
          <cell r="C5">
            <v>111</v>
          </cell>
        </row>
        <row r="6">
          <cell r="C6">
            <v>126</v>
          </cell>
        </row>
        <row r="7">
          <cell r="C7">
            <v>1479</v>
          </cell>
        </row>
        <row r="8">
          <cell r="C8">
            <v>69</v>
          </cell>
        </row>
        <row r="9">
          <cell r="C9">
            <v>124</v>
          </cell>
        </row>
        <row r="10">
          <cell r="C10">
            <v>889</v>
          </cell>
        </row>
        <row r="11">
          <cell r="C11">
            <v>2</v>
          </cell>
        </row>
        <row r="12">
          <cell r="C12">
            <v>13</v>
          </cell>
        </row>
        <row r="13">
          <cell r="C13">
            <v>40</v>
          </cell>
        </row>
        <row r="14">
          <cell r="C14">
            <v>13</v>
          </cell>
        </row>
        <row r="15">
          <cell r="C15">
            <v>60</v>
          </cell>
        </row>
        <row r="16">
          <cell r="C16">
            <v>364</v>
          </cell>
        </row>
        <row r="17">
          <cell r="C17">
            <v>32</v>
          </cell>
        </row>
        <row r="18">
          <cell r="C18">
            <v>33</v>
          </cell>
        </row>
        <row r="19">
          <cell r="C19">
            <v>292</v>
          </cell>
        </row>
        <row r="20">
          <cell r="C20">
            <v>30</v>
          </cell>
        </row>
        <row r="21">
          <cell r="C21">
            <v>76</v>
          </cell>
        </row>
        <row r="22">
          <cell r="C22">
            <v>356</v>
          </cell>
        </row>
        <row r="23">
          <cell r="C23">
            <v>24</v>
          </cell>
        </row>
        <row r="24">
          <cell r="C24">
            <v>52</v>
          </cell>
        </row>
        <row r="25">
          <cell r="C25">
            <v>276</v>
          </cell>
        </row>
        <row r="26">
          <cell r="C26">
            <v>13</v>
          </cell>
        </row>
        <row r="27">
          <cell r="C27">
            <v>36</v>
          </cell>
        </row>
        <row r="28">
          <cell r="C28">
            <v>199</v>
          </cell>
        </row>
        <row r="29">
          <cell r="C29">
            <v>5</v>
          </cell>
        </row>
        <row r="30">
          <cell r="C30">
            <v>15</v>
          </cell>
        </row>
        <row r="31">
          <cell r="C31">
            <v>92</v>
          </cell>
        </row>
        <row r="32">
          <cell r="C32">
            <v>12</v>
          </cell>
        </row>
        <row r="33">
          <cell r="C33">
            <v>71</v>
          </cell>
        </row>
        <row r="34">
          <cell r="C34">
            <v>190</v>
          </cell>
        </row>
        <row r="35">
          <cell r="C35">
            <v>8</v>
          </cell>
        </row>
        <row r="36">
          <cell r="C36">
            <v>36</v>
          </cell>
        </row>
        <row r="37">
          <cell r="C37">
            <v>198</v>
          </cell>
        </row>
        <row r="38">
          <cell r="C38">
            <v>8</v>
          </cell>
        </row>
        <row r="39">
          <cell r="C39">
            <v>36</v>
          </cell>
        </row>
        <row r="40">
          <cell r="C40">
            <v>119</v>
          </cell>
        </row>
        <row r="41">
          <cell r="C41">
            <v>17</v>
          </cell>
        </row>
        <row r="42">
          <cell r="C42">
            <v>35</v>
          </cell>
        </row>
        <row r="43">
          <cell r="C43">
            <v>212</v>
          </cell>
        </row>
        <row r="44">
          <cell r="C44">
            <v>34</v>
          </cell>
        </row>
        <row r="45">
          <cell r="C45">
            <v>118</v>
          </cell>
        </row>
        <row r="46">
          <cell r="C46">
            <v>549</v>
          </cell>
        </row>
        <row r="47">
          <cell r="C47">
            <v>101</v>
          </cell>
        </row>
        <row r="48">
          <cell r="C48">
            <v>204</v>
          </cell>
        </row>
        <row r="49">
          <cell r="C49">
            <v>1328</v>
          </cell>
        </row>
        <row r="50">
          <cell r="C50">
            <v>28</v>
          </cell>
        </row>
        <row r="51">
          <cell r="C51">
            <v>114</v>
          </cell>
        </row>
        <row r="52">
          <cell r="C52">
            <v>440</v>
          </cell>
        </row>
        <row r="53">
          <cell r="C53">
            <v>84</v>
          </cell>
        </row>
        <row r="54">
          <cell r="C54">
            <v>253</v>
          </cell>
        </row>
        <row r="55">
          <cell r="C55">
            <v>1057</v>
          </cell>
        </row>
        <row r="56">
          <cell r="C56">
            <v>4218</v>
          </cell>
        </row>
        <row r="57">
          <cell r="C57">
            <v>633</v>
          </cell>
        </row>
        <row r="58">
          <cell r="C58">
            <v>21508</v>
          </cell>
        </row>
        <row r="59">
          <cell r="C59">
            <v>87</v>
          </cell>
        </row>
        <row r="60">
          <cell r="C60">
            <v>334</v>
          </cell>
        </row>
        <row r="61">
          <cell r="C61">
            <v>1505</v>
          </cell>
        </row>
        <row r="62">
          <cell r="C62">
            <v>10</v>
          </cell>
        </row>
        <row r="63">
          <cell r="C63">
            <v>24</v>
          </cell>
        </row>
        <row r="64">
          <cell r="C64">
            <v>119</v>
          </cell>
        </row>
        <row r="65">
          <cell r="C65">
            <v>2</v>
          </cell>
        </row>
        <row r="66">
          <cell r="C66">
            <v>13</v>
          </cell>
        </row>
        <row r="67">
          <cell r="C67">
            <v>73</v>
          </cell>
        </row>
        <row r="68">
          <cell r="C68">
            <v>20</v>
          </cell>
        </row>
        <row r="69">
          <cell r="C69">
            <v>23</v>
          </cell>
        </row>
        <row r="70">
          <cell r="C70">
            <v>164</v>
          </cell>
        </row>
        <row r="71">
          <cell r="C71">
            <v>6</v>
          </cell>
        </row>
        <row r="72">
          <cell r="C72">
            <v>21</v>
          </cell>
        </row>
        <row r="73">
          <cell r="C73">
            <v>160</v>
          </cell>
        </row>
        <row r="74">
          <cell r="C74">
            <v>6</v>
          </cell>
        </row>
        <row r="75">
          <cell r="C75">
            <v>40</v>
          </cell>
        </row>
        <row r="76">
          <cell r="C76">
            <v>127</v>
          </cell>
        </row>
        <row r="77">
          <cell r="C77">
            <v>3</v>
          </cell>
        </row>
        <row r="78">
          <cell r="C78">
            <v>23</v>
          </cell>
        </row>
        <row r="79">
          <cell r="C79">
            <v>125</v>
          </cell>
        </row>
        <row r="80">
          <cell r="C80">
            <v>82</v>
          </cell>
        </row>
        <row r="81">
          <cell r="C81">
            <v>143</v>
          </cell>
        </row>
        <row r="82">
          <cell r="C82">
            <v>1089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L9" sqref="L9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1">
        <f>_xlfn.IFNA(VLOOKUP($A4&amp;" ЕДДС",'[1]1'!$B$2:$F$60000,4,0), "x")</f>
        <v>0</v>
      </c>
      <c r="C4" s="12">
        <f>'[2]1'!$C$4</f>
        <v>227</v>
      </c>
      <c r="D4" s="13">
        <f>_xlfn.IFNA(VLOOKUP($A4,'[3]1'!$A$2:$B$28,2,0), "x")</f>
        <v>15</v>
      </c>
      <c r="E4" s="14">
        <f t="shared" ref="E4:E30" si="0">B4-D4-G4</f>
        <v>-15</v>
      </c>
      <c r="F4" s="12">
        <f>C4-H4-'[2]1'!$C$2</f>
        <v>160</v>
      </c>
      <c r="G4" s="15">
        <f>_xlfn.IFNA(VLOOKUP($A4&amp;" ЕДДС",'[1]1'!$B$2:$F$60000,5,0), "x")</f>
        <v>0</v>
      </c>
      <c r="H4" s="12">
        <f>'[2]1'!$C$3</f>
        <v>40</v>
      </c>
      <c r="I4" s="16">
        <f>_xlfn.IFNA(VLOOKUP($A4&amp;" ЕДДС",'[4]1'!$B$2:$E$60,2,0)/86400, "")</f>
        <v>5.9259259259259256E-3</v>
      </c>
      <c r="J4" s="16">
        <f>_xlfn.IFNA(VLOOKUP($A4&amp;" ЕДДС",'[4]1'!$B$2:$E$60,3,0)/86400, "")</f>
        <v>6.134259259259259E-4</v>
      </c>
      <c r="K4" s="16">
        <f>_xlfn.IFNA(VLOOKUP($A4&amp;" ЕДДС",'[4]1'!$B$2:$E$60,4,0)/86400, "")</f>
        <v>7.2534722222222223E-2</v>
      </c>
      <c r="L4" s="16" t="str">
        <f>_xlfn.IFNA(VLOOKUP($A4&amp;" ЕДДС",'[4]1'!$B$1:$E$60,1,0),"")</f>
        <v>Велижский ЕДДС</v>
      </c>
      <c r="M4" s="15">
        <f>_xlfn.IFNA(VLOOKUP($A4&amp;" ЕДДС",'[1]1'!$B$2:$F$60000,4,0), "x")</f>
        <v>0</v>
      </c>
      <c r="N4" s="6"/>
    </row>
    <row r="5" spans="1:14" ht="15.75" x14ac:dyDescent="0.25">
      <c r="A5" s="10" t="s">
        <v>11</v>
      </c>
      <c r="B5" s="11">
        <f>_xlfn.IFNA(VLOOKUP($A5&amp;" ЕДДС",'[1]1'!$B$2:$F$60000,4,0), "x")</f>
        <v>0</v>
      </c>
      <c r="C5" s="12">
        <f>'[2]1'!$C$7</f>
        <v>1676</v>
      </c>
      <c r="D5" s="13">
        <f>_xlfn.IFNA(VLOOKUP($A5,'[3]1'!$A$2:$B$28,2,0), "x")</f>
        <v>252</v>
      </c>
      <c r="E5" s="14">
        <f t="shared" si="0"/>
        <v>-252</v>
      </c>
      <c r="F5" s="12">
        <f>C5-H5-'[2]1'!$C$5</f>
        <v>1351</v>
      </c>
      <c r="G5" s="15">
        <f>_xlfn.IFNA(VLOOKUP($A5&amp;" ЕДДС",'[1]1'!$B$2:$F$60000,5,0), "x")</f>
        <v>0</v>
      </c>
      <c r="H5" s="12">
        <f>'[2]1'!$C$6</f>
        <v>225</v>
      </c>
      <c r="I5" s="16">
        <f>_xlfn.IFNA(VLOOKUP($A5&amp;" ЕДДС",'[4]1'!$B$2:$E$60,2,0)/86400, "")</f>
        <v>1.1458333333333333E-3</v>
      </c>
      <c r="J5" s="16">
        <f>_xlfn.IFNA(VLOOKUP($A5&amp;" ЕДДС",'[4]1'!$B$2:$E$60,3,0)/86400, "")</f>
        <v>3.7152777777777778E-3</v>
      </c>
      <c r="K5" s="16">
        <f>_xlfn.IFNA(VLOOKUP($A5&amp;" ЕДДС",'[4]1'!$B$2:$E$60,4,0)/86400, "")</f>
        <v>0.63083333333333336</v>
      </c>
      <c r="L5" s="16" t="str">
        <f>_xlfn.IFNA(VLOOKUP($A5&amp;" ЕДДС",'[4]1'!$B$1:$E$60,1,0),"")</f>
        <v>Вяземский ЕДДС</v>
      </c>
      <c r="M5" s="15">
        <f>_xlfn.IFNA(VLOOKUP($A5&amp;" ЕДДС",'[1]1'!$B$2:$F$60000,4,0), "x")</f>
        <v>0</v>
      </c>
      <c r="N5" s="6"/>
    </row>
    <row r="6" spans="1:14" ht="15.75" x14ac:dyDescent="0.25">
      <c r="A6" s="10" t="s">
        <v>12</v>
      </c>
      <c r="B6" s="11">
        <f>_xlfn.IFNA(VLOOKUP($A6&amp;" ЕДДС",'[1]1'!$B$2:$F$60000,4,0), "x")</f>
        <v>0</v>
      </c>
      <c r="C6" s="12">
        <f>'[2]1'!$C$10</f>
        <v>989</v>
      </c>
      <c r="D6" s="13">
        <f>_xlfn.IFNA(VLOOKUP($A6,'[3]1'!$A$2:$B$28,2,0), "x")</f>
        <v>128</v>
      </c>
      <c r="E6" s="14">
        <f t="shared" si="0"/>
        <v>-128</v>
      </c>
      <c r="F6" s="12">
        <f>C6-H6-'[2]1'!$C$8</f>
        <v>691</v>
      </c>
      <c r="G6" s="15">
        <f>_xlfn.IFNA(VLOOKUP($A6&amp;" ЕДДС",'[1]1'!$B$2:$F$60000,5,0), "x")</f>
        <v>0</v>
      </c>
      <c r="H6" s="12">
        <f>'[2]1'!$C$9</f>
        <v>228</v>
      </c>
      <c r="I6" s="16">
        <f>_xlfn.IFNA(VLOOKUP($A6&amp;" ЕДДС",'[4]1'!$B$2:$E$60,2,0)/86400, "")</f>
        <v>4.1666666666666669E-4</v>
      </c>
      <c r="J6" s="16">
        <f>_xlfn.IFNA(VLOOKUP($A6&amp;" ЕДДС",'[4]1'!$B$2:$E$60,3,0)/86400, "")</f>
        <v>9.837962962962962E-4</v>
      </c>
      <c r="K6" s="16">
        <f>_xlfn.IFNA(VLOOKUP($A6&amp;" ЕДДС",'[4]1'!$B$2:$E$60,4,0)/86400, "")</f>
        <v>0.18304398148148149</v>
      </c>
      <c r="L6" s="16" t="str">
        <f>_xlfn.IFNA(VLOOKUP($A6&amp;" ЕДДС",'[4]1'!$B$1:$E$60,1,0),"")</f>
        <v>Гагаринский ЕДДС</v>
      </c>
      <c r="M6" s="15">
        <f>_xlfn.IFNA(VLOOKUP($A6&amp;" ЕДДС",'[1]1'!$B$2:$F$60000,4,0), "x")</f>
        <v>0</v>
      </c>
      <c r="N6" s="6"/>
    </row>
    <row r="7" spans="1:14" ht="15.75" x14ac:dyDescent="0.25">
      <c r="A7" s="10" t="s">
        <v>13</v>
      </c>
      <c r="B7" s="11">
        <f>_xlfn.IFNA(VLOOKUP($A7&amp;" ЕДДС",'[1]1'!$B$2:$F$60000,4,0), "x")</f>
        <v>0</v>
      </c>
      <c r="C7" s="12">
        <f>'[2]1'!$C$13</f>
        <v>51</v>
      </c>
      <c r="D7" s="13">
        <f>_xlfn.IFNA(VLOOKUP($A7,'[3]1'!$A$2:$B$28,2,0), "x")</f>
        <v>17</v>
      </c>
      <c r="E7" s="14">
        <f t="shared" si="0"/>
        <v>-17</v>
      </c>
      <c r="F7" s="12">
        <f>C7-H7-'[2]1'!$C$11</f>
        <v>34</v>
      </c>
      <c r="G7" s="17">
        <f>_xlfn.IFNA(VLOOKUP($A7&amp;" ЕДДС",'[1]1'!$B$2:$F$60000,5,0), "x")</f>
        <v>0</v>
      </c>
      <c r="H7" s="12">
        <f>'[2]1'!$C$12</f>
        <v>16</v>
      </c>
      <c r="I7" s="16">
        <f>_xlfn.IFNA(VLOOKUP($A7&amp;" ЕДДС",'[4]1'!$B$2:$E$60,2,0)/86400, "")</f>
        <v>4.3981481481481481E-4</v>
      </c>
      <c r="J7" s="16">
        <f>_xlfn.IFNA(VLOOKUP($A7&amp;" ЕДДС",'[4]1'!$B$2:$E$60,3,0)/86400, "")</f>
        <v>4.6990740740740743E-3</v>
      </c>
      <c r="K7" s="16">
        <f>_xlfn.IFNA(VLOOKUP($A7&amp;" ЕДДС",'[4]1'!$B$2:$E$60,4,0)/86400, "")</f>
        <v>8.7615740740740744E-3</v>
      </c>
      <c r="L7" s="16" t="str">
        <f>_xlfn.IFNA(VLOOKUP($A7&amp;" ЕДДС",'[4]1'!$B$1:$E$60,1,0),"")</f>
        <v>Глинковский ЕДДС</v>
      </c>
      <c r="M7" s="18">
        <f>_xlfn.IFNA(VLOOKUP($A7&amp;" ЕДДС",'[1]1'!$B$2:$F$60000,4,0), "-99999")</f>
        <v>0</v>
      </c>
      <c r="N7" s="19" t="s">
        <v>14</v>
      </c>
    </row>
    <row r="8" spans="1:14" ht="15.75" x14ac:dyDescent="0.25">
      <c r="A8" s="10" t="s">
        <v>15</v>
      </c>
      <c r="B8" s="11">
        <f>_xlfn.IFNA(VLOOKUP($A8&amp;" ЕДДС",'[1]1'!$B$2:$F$60000,4,0), "x")</f>
        <v>0</v>
      </c>
      <c r="C8" s="12">
        <f>'[2]1'!$C$16</f>
        <v>395</v>
      </c>
      <c r="D8" s="13">
        <f>_xlfn.IFNA(VLOOKUP($A8,'[3]1'!$A$2:$B$28,2,0), "x")</f>
        <v>28</v>
      </c>
      <c r="E8" s="14">
        <f t="shared" si="0"/>
        <v>-28</v>
      </c>
      <c r="F8" s="12">
        <f>C8-H8-'[2]1'!$C$14</f>
        <v>299</v>
      </c>
      <c r="G8" s="15">
        <f>_xlfn.IFNA(VLOOKUP($A8&amp;" ЕДДС",'[1]1'!$B$2:$F$60000,5,0), "x")</f>
        <v>0</v>
      </c>
      <c r="H8" s="12">
        <f>'[2]1'!$C$15</f>
        <v>79</v>
      </c>
      <c r="I8" s="16">
        <f>_xlfn.IFNA(VLOOKUP($A8&amp;" ЕДДС",'[4]1'!$B$2:$E$60,2,0)/86400, "")</f>
        <v>8.6805555555555551E-4</v>
      </c>
      <c r="J8" s="16">
        <f>_xlfn.IFNA(VLOOKUP($A8&amp;" ЕДДС",'[4]1'!$B$2:$E$60,3,0)/86400, "")</f>
        <v>1.4583333333333334E-3</v>
      </c>
      <c r="K8" s="16">
        <f>_xlfn.IFNA(VLOOKUP($A8&amp;" ЕДДС",'[4]1'!$B$2:$E$60,4,0)/86400, "")</f>
        <v>0.3696990740740741</v>
      </c>
      <c r="L8" s="16" t="str">
        <f>_xlfn.IFNA(VLOOKUP($A8&amp;" ЕДДС",'[4]1'!$B$1:$E$60,1,0),"")</f>
        <v>Демидовский ЕДДС</v>
      </c>
      <c r="M8" s="15">
        <f>_xlfn.IFNA(VLOOKUP($A8&amp;" ЕДДС",'[1]1'!$B$2:$F$60000,4,0), "x")</f>
        <v>0</v>
      </c>
      <c r="N8" s="6"/>
    </row>
    <row r="9" spans="1:14" ht="15.75" x14ac:dyDescent="0.25">
      <c r="A9" s="10" t="s">
        <v>16</v>
      </c>
      <c r="B9" s="11">
        <f>_xlfn.IFNA(VLOOKUP($A9&amp;" ЕДДС",'[1]1'!$B$2:$F$60000,4,0), "x")</f>
        <v>0</v>
      </c>
      <c r="C9" s="12">
        <f>'[2]1'!$C$19</f>
        <v>348</v>
      </c>
      <c r="D9" s="13">
        <f>_xlfn.IFNA(VLOOKUP($N9,'[3]1'!$A$2:$B$28,2,0), "x")</f>
        <v>31</v>
      </c>
      <c r="E9" s="14">
        <f t="shared" si="0"/>
        <v>-31</v>
      </c>
      <c r="F9" s="12">
        <f>C9-H9-'[2]1'!$C$17</f>
        <v>258</v>
      </c>
      <c r="G9" s="15">
        <f>_xlfn.IFNA(VLOOKUP($A9&amp;" ЕДДС",'[1]1'!$B$2:$F$60000,5,0), "x")</f>
        <v>0</v>
      </c>
      <c r="H9" s="12">
        <f>'[2]1'!$C$18</f>
        <v>55</v>
      </c>
      <c r="I9" s="16">
        <f>_xlfn.IFNA(VLOOKUP($A9&amp;" ЕДДС",'[4]1'!$B$2:$E$60,2,0)/86400, "")</f>
        <v>4.6296296296296298E-4</v>
      </c>
      <c r="J9" s="16">
        <f>_xlfn.IFNA(VLOOKUP($A9&amp;" ЕДДС",'[4]1'!$B$2:$E$60,3,0)/86400, "")</f>
        <v>6.2615740740740739E-3</v>
      </c>
      <c r="K9" s="16">
        <f>_xlfn.IFNA(VLOOKUP($A9&amp;" ЕДДС",'[4]1'!$B$2:$E$60,4,0)/86400, "")</f>
        <v>1.0972222222222222E-2</v>
      </c>
      <c r="L9" s="16" t="str">
        <f>_xlfn.IFNA(VLOOKUP($A9&amp;" ЕДДС",'[4]1'!$B$1:$E$60,1,0),"")</f>
        <v>Десногорск ЕДДС</v>
      </c>
      <c r="M9" s="15">
        <f>_xlfn.IFNA(VLOOKUP($A9&amp;" ЕДДС",'[1]1'!$B$2:$F$60000,4,0), "x")</f>
        <v>0</v>
      </c>
      <c r="N9" s="20" t="s">
        <v>17</v>
      </c>
    </row>
    <row r="10" spans="1:14" ht="15.75" x14ac:dyDescent="0.25">
      <c r="A10" s="10" t="s">
        <v>18</v>
      </c>
      <c r="B10" s="11">
        <f>_xlfn.IFNA(VLOOKUP($A10&amp;" ЕДДС",'[1]1'!$B$2:$F$60000,4,0), "x")</f>
        <v>0</v>
      </c>
      <c r="C10" s="12">
        <f>'[2]1'!$C$22</f>
        <v>419</v>
      </c>
      <c r="D10" s="13">
        <f>_xlfn.IFNA(VLOOKUP($A10,'[3]1'!$A$2:$B$28,2,0), "x")</f>
        <v>96</v>
      </c>
      <c r="E10" s="14">
        <f t="shared" si="0"/>
        <v>-96</v>
      </c>
      <c r="F10" s="12">
        <f>C10-H10-'[2]1'!$C$20</f>
        <v>275</v>
      </c>
      <c r="G10" s="15">
        <f>_xlfn.IFNA(VLOOKUP($A10&amp;" ЕДДС",'[1]1'!$B$2:$F$60000,5,0), "x")</f>
        <v>0</v>
      </c>
      <c r="H10" s="12">
        <f>'[2]1'!$C$21</f>
        <v>125</v>
      </c>
      <c r="I10" s="16">
        <f>_xlfn.IFNA(VLOOKUP($A10&amp;" ЕДДС",'[4]1'!$B$2:$E$60,2,0)/86400, "")</f>
        <v>2.5462962962962961E-4</v>
      </c>
      <c r="J10" s="16">
        <f>_xlfn.IFNA(VLOOKUP($A10&amp;" ЕДДС",'[4]1'!$B$2:$E$60,3,0)/86400, "")</f>
        <v>1.7361111111111112E-4</v>
      </c>
      <c r="K10" s="16">
        <f>_xlfn.IFNA(VLOOKUP($A10&amp;" ЕДДС",'[4]1'!$B$2:$E$60,4,0)/86400, "")</f>
        <v>0.87349537037037039</v>
      </c>
      <c r="L10" s="16" t="str">
        <f>_xlfn.IFNA(VLOOKUP($A10&amp;" ЕДДС",'[4]1'!$B$1:$E$60,1,0),"")</f>
        <v>Дорогобужский ЕДДС</v>
      </c>
      <c r="M10" s="15">
        <f>_xlfn.IFNA(VLOOKUP($A10&amp;" ЕДДС",'[1]1'!$B$2:$F$60000,4,0), "x")</f>
        <v>0</v>
      </c>
      <c r="N10" s="6"/>
    </row>
    <row r="11" spans="1:14" ht="15.75" x14ac:dyDescent="0.25">
      <c r="A11" s="10" t="s">
        <v>19</v>
      </c>
      <c r="B11" s="11">
        <f>_xlfn.IFNA(VLOOKUP($A11&amp;" ЕДДС",'[1]1'!$B$2:$F$60000,4,0), "x")</f>
        <v>0</v>
      </c>
      <c r="C11" s="12">
        <f>'[2]1'!$C$25</f>
        <v>296</v>
      </c>
      <c r="D11" s="13">
        <f>_xlfn.IFNA(VLOOKUP($A11,'[3]1'!$A$2:$B$28,2,0), "x")</f>
        <v>16</v>
      </c>
      <c r="E11" s="14">
        <f t="shared" si="0"/>
        <v>-16</v>
      </c>
      <c r="F11" s="12">
        <f>C11-H11-'[2]1'!$C$23</f>
        <v>216</v>
      </c>
      <c r="G11" s="15">
        <f>_xlfn.IFNA(VLOOKUP($A11&amp;" ЕДДС",'[1]1'!$B$2:$F$60000,5,0), "x")</f>
        <v>0</v>
      </c>
      <c r="H11" s="12">
        <f>'[2]1'!$C$24</f>
        <v>67</v>
      </c>
      <c r="I11" s="16">
        <f>_xlfn.IFNA(VLOOKUP($A11&amp;" ЕДДС",'[4]1'!$B$2:$E$60,2,0)/86400, "")</f>
        <v>7.6388888888888893E-4</v>
      </c>
      <c r="J11" s="16">
        <f>_xlfn.IFNA(VLOOKUP($A11&amp;" ЕДДС",'[4]1'!$B$2:$E$60,3,0)/86400, "")</f>
        <v>8.6805555555555551E-4</v>
      </c>
      <c r="K11" s="16">
        <f>_xlfn.IFNA(VLOOKUP($A11&amp;" ЕДДС",'[4]1'!$B$2:$E$60,4,0)/86400, "")</f>
        <v>0.18884259259259259</v>
      </c>
      <c r="L11" s="16" t="str">
        <f>_xlfn.IFNA(VLOOKUP($A11&amp;" ЕДДС",'[4]1'!$B$1:$E$60,1,0),"")</f>
        <v>Духовщинский ЕДДС</v>
      </c>
      <c r="M11" s="15">
        <f>_xlfn.IFNA(VLOOKUP($A11&amp;" ЕДДС",'[1]1'!$B$2:$F$60000,4,0), "x")</f>
        <v>0</v>
      </c>
      <c r="N11" s="6"/>
    </row>
    <row r="12" spans="1:14" ht="15.75" x14ac:dyDescent="0.25">
      <c r="A12" s="10" t="s">
        <v>20</v>
      </c>
      <c r="B12" s="11">
        <f>_xlfn.IFNA(VLOOKUP($A12&amp;" ЕДДС",'[1]1'!$B$2:$F$60000,4,0), "x")</f>
        <v>0</v>
      </c>
      <c r="C12" s="12">
        <f>'[2]1'!$C$28</f>
        <v>195</v>
      </c>
      <c r="D12" s="13">
        <f>_xlfn.IFNA(VLOOKUP($A12,'[3]1'!$A$2:$B$28,2,0), "x")</f>
        <v>10</v>
      </c>
      <c r="E12" s="14">
        <f t="shared" si="0"/>
        <v>-10</v>
      </c>
      <c r="F12" s="12">
        <f>C12-H12-'[2]1'!$C$26</f>
        <v>147</v>
      </c>
      <c r="G12" s="15">
        <f>_xlfn.IFNA(VLOOKUP($A12&amp;" ЕДДС",'[1]1'!$B$2:$F$60000,5,0), "x")</f>
        <v>0</v>
      </c>
      <c r="H12" s="12">
        <f>'[2]1'!$C$27</f>
        <v>35</v>
      </c>
      <c r="I12" s="16">
        <f>_xlfn.IFNA(VLOOKUP($A12&amp;" ЕДДС",'[4]1'!$B$2:$E$60,2,0)/86400, "")</f>
        <v>1.0532407407407407E-2</v>
      </c>
      <c r="J12" s="16">
        <f>_xlfn.IFNA(VLOOKUP($A12&amp;" ЕДДС",'[4]1'!$B$2:$E$60,3,0)/86400, "")</f>
        <v>1.7824074074074075E-3</v>
      </c>
      <c r="K12" s="16">
        <f>_xlfn.IFNA(VLOOKUP($A12&amp;" ЕДДС",'[4]1'!$B$2:$E$60,4,0)/86400, "")</f>
        <v>0.3853935185185185</v>
      </c>
      <c r="L12" s="16" t="str">
        <f>_xlfn.IFNA(VLOOKUP($A12&amp;" ЕДДС",'[4]1'!$B$1:$E$60,1,0),"")</f>
        <v>Ельнинский ЕДДС</v>
      </c>
      <c r="M12" s="15">
        <f>_xlfn.IFNA(VLOOKUP($A12&amp;" ЕДДС",'[1]1'!$B$2:$F$60000,4,0), "x")</f>
        <v>0</v>
      </c>
      <c r="N12" s="6"/>
    </row>
    <row r="13" spans="1:14" ht="15.75" x14ac:dyDescent="0.25">
      <c r="A13" s="10" t="s">
        <v>21</v>
      </c>
      <c r="B13" s="11">
        <f>_xlfn.IFNA(VLOOKUP($A13&amp;" ЕДДС",'[1]1'!$B$2:$F$60000,4,0), "x")</f>
        <v>0</v>
      </c>
      <c r="C13" s="12">
        <f>'[2]1'!$C$31</f>
        <v>90</v>
      </c>
      <c r="D13" s="13">
        <f>_xlfn.IFNA(VLOOKUP($A13,'[3]1'!$A$2:$B$28,2,0), "x")</f>
        <v>15</v>
      </c>
      <c r="E13" s="14">
        <f t="shared" si="0"/>
        <v>-15</v>
      </c>
      <c r="F13" s="12">
        <f>C13-H13-'[2]1'!$C$29</f>
        <v>69</v>
      </c>
      <c r="G13" s="15">
        <f>_xlfn.IFNA(VLOOKUP($A13&amp;" ЕДДС",'[1]1'!$B$2:$F$60000,5,0), "x")</f>
        <v>0</v>
      </c>
      <c r="H13" s="12">
        <f>'[2]1'!$C$30</f>
        <v>19</v>
      </c>
      <c r="I13" s="16">
        <f>_xlfn.IFNA(VLOOKUP($A13&amp;" ЕДДС",'[4]1'!$B$2:$E$60,2,0)/86400, "")</f>
        <v>5.9027777777777778E-4</v>
      </c>
      <c r="J13" s="16">
        <f>_xlfn.IFNA(VLOOKUP($A13&amp;" ЕДДС",'[4]1'!$B$2:$E$60,3,0)/86400, "")</f>
        <v>8.4490740740740739E-4</v>
      </c>
      <c r="K13" s="16">
        <f>_xlfn.IFNA(VLOOKUP($A13&amp;" ЕДДС",'[4]1'!$B$2:$E$60,4,0)/86400, "")</f>
        <v>6.7199074074074078E-2</v>
      </c>
      <c r="L13" s="16" t="str">
        <f>_xlfn.IFNA(VLOOKUP($A13&amp;" ЕДДС",'[4]1'!$B$1:$E$60,1,0),"")</f>
        <v>Ершичский ЕДДС</v>
      </c>
      <c r="M13" s="15">
        <f>_xlfn.IFNA(VLOOKUP($A13&amp;" ЕДДС",'[1]1'!$B$2:$F$60000,4,0), "x")</f>
        <v>0</v>
      </c>
      <c r="N13" s="6"/>
    </row>
    <row r="14" spans="1:14" ht="15.75" x14ac:dyDescent="0.25">
      <c r="A14" s="10" t="s">
        <v>22</v>
      </c>
      <c r="B14" s="11">
        <f>_xlfn.IFNA(VLOOKUP($A14&amp;" ЕДДС",'[1]1'!$B$2:$F$60000,4,0), "x")</f>
        <v>0</v>
      </c>
      <c r="C14" s="12">
        <f>'[2]1'!$C$34</f>
        <v>191</v>
      </c>
      <c r="D14" s="13">
        <f>_xlfn.IFNA(VLOOKUP($A14,'[3]1'!$A$2:$B$28,2,0), "x")</f>
        <v>29</v>
      </c>
      <c r="E14" s="14">
        <f t="shared" si="0"/>
        <v>-29</v>
      </c>
      <c r="F14" s="12">
        <f>C14-H14-'[2]1'!$C$32</f>
        <v>129</v>
      </c>
      <c r="G14" s="15">
        <f>_xlfn.IFNA(VLOOKUP($A14&amp;" ЕДДС",'[1]1'!$B$2:$F$60000,5,0), "x")</f>
        <v>0</v>
      </c>
      <c r="H14" s="12">
        <f>'[2]1'!$C$33</f>
        <v>53</v>
      </c>
      <c r="I14" s="16">
        <f>_xlfn.IFNA(VLOOKUP($A14&amp;" ЕДДС",'[4]1'!$B$2:$E$60,2,0)/86400, "")</f>
        <v>8.4490740740740739E-4</v>
      </c>
      <c r="J14" s="16">
        <f>_xlfn.IFNA(VLOOKUP($A14&amp;" ЕДДС",'[4]1'!$B$2:$E$60,3,0)/86400, "")</f>
        <v>4.1666666666666666E-3</v>
      </c>
      <c r="K14" s="16">
        <f>_xlfn.IFNA(VLOOKUP($A14&amp;" ЕДДС",'[4]1'!$B$2:$E$60,4,0)/86400, "")</f>
        <v>0.10233796296296296</v>
      </c>
      <c r="L14" s="16" t="str">
        <f>_xlfn.IFNA(VLOOKUP($A14&amp;" ЕДДС",'[4]1'!$B$1:$E$60,1,0),"")</f>
        <v>Кардымовский ЕДДС</v>
      </c>
      <c r="M14" s="15">
        <f>_xlfn.IFNA(VLOOKUP($A14&amp;" ЕДДС",'[1]1'!$B$2:$F$60000,4,0), "x")</f>
        <v>0</v>
      </c>
      <c r="N14" s="6"/>
    </row>
    <row r="15" spans="1:14" ht="15.75" x14ac:dyDescent="0.25">
      <c r="A15" s="10" t="s">
        <v>23</v>
      </c>
      <c r="B15" s="11">
        <f>_xlfn.IFNA(VLOOKUP($A15&amp;" ЕДДС",'[1]1'!$B$2:$F$60000,4,0), "x")</f>
        <v>0</v>
      </c>
      <c r="C15" s="12">
        <f>'[2]1'!$C$37</f>
        <v>339</v>
      </c>
      <c r="D15" s="13">
        <f>_xlfn.IFNA(VLOOKUP($A15,'[3]1'!$A$2:$B$28,2,0), "x")</f>
        <v>65</v>
      </c>
      <c r="E15" s="14">
        <f t="shared" si="0"/>
        <v>-65</v>
      </c>
      <c r="F15" s="12">
        <f>C15-H15-'[2]1'!$C$35</f>
        <v>166</v>
      </c>
      <c r="G15" s="15">
        <f>_xlfn.IFNA(VLOOKUP($A15&amp;" ЕДДС",'[1]1'!$B$2:$F$60000,5,0), "x")</f>
        <v>0</v>
      </c>
      <c r="H15" s="12">
        <f>'[2]1'!$C$36</f>
        <v>156</v>
      </c>
      <c r="I15" s="16">
        <f>_xlfn.IFNA(VLOOKUP($A15&amp;" ЕДДС",'[4]1'!$B$2:$E$60,2,0)/86400, "")</f>
        <v>7.9861111111111116E-4</v>
      </c>
      <c r="J15" s="16">
        <f>_xlfn.IFNA(VLOOKUP($A15&amp;" ЕДДС",'[4]1'!$B$2:$E$60,3,0)/86400, "")</f>
        <v>3.4722222222222224E-4</v>
      </c>
      <c r="K15" s="16">
        <f>_xlfn.IFNA(VLOOKUP($A15&amp;" ЕДДС",'[4]1'!$B$2:$E$60,4,0)/86400, "")</f>
        <v>1.1597222222222223</v>
      </c>
      <c r="L15" s="16" t="str">
        <f>_xlfn.IFNA(VLOOKUP($A15&amp;" ЕДДС",'[4]1'!$B$1:$E$60,1,0),"")</f>
        <v>Краснинский ЕДДС</v>
      </c>
      <c r="M15" s="15">
        <f>_xlfn.IFNA(VLOOKUP($A15&amp;" ЕДДС",'[1]1'!$B$2:$F$60000,4,0), "x")</f>
        <v>0</v>
      </c>
      <c r="N15" s="6"/>
    </row>
    <row r="16" spans="1:14" ht="15.75" x14ac:dyDescent="0.25">
      <c r="A16" s="10" t="s">
        <v>24</v>
      </c>
      <c r="B16" s="11">
        <f>_xlfn.IFNA(VLOOKUP($A16&amp;" ЕДДС",'[1]1'!$B$2:$F$60000,4,0), "x")</f>
        <v>0</v>
      </c>
      <c r="C16" s="12">
        <f>'[2]1'!$C$40</f>
        <v>123</v>
      </c>
      <c r="D16" s="13">
        <f>_xlfn.IFNA(VLOOKUP($A16,'[3]1'!$A$2:$B$28,2,0), "x")</f>
        <v>10</v>
      </c>
      <c r="E16" s="14">
        <f t="shared" si="0"/>
        <v>-10</v>
      </c>
      <c r="F16" s="12">
        <f>C16-H16-'[2]1'!$C$38</f>
        <v>97</v>
      </c>
      <c r="G16" s="15">
        <f>_xlfn.IFNA(VLOOKUP($A16&amp;" ЕДДС",'[1]1'!$B$2:$F$60000,5,0), "x")</f>
        <v>0</v>
      </c>
      <c r="H16" s="12">
        <f>'[2]1'!$C$39</f>
        <v>16</v>
      </c>
      <c r="I16" s="16">
        <f>_xlfn.IFNA(VLOOKUP($A16&amp;" ЕДДС",'[4]1'!$B$2:$E$60,2,0)/86400, "")</f>
        <v>5.9027777777777778E-4</v>
      </c>
      <c r="J16" s="16">
        <f>_xlfn.IFNA(VLOOKUP($A16&amp;" ЕДДС",'[4]1'!$B$2:$E$60,3,0)/86400, "")</f>
        <v>3.0324074074074073E-3</v>
      </c>
      <c r="K16" s="16">
        <f>_xlfn.IFNA(VLOOKUP($A16&amp;" ЕДДС",'[4]1'!$B$2:$E$60,4,0)/86400, "")</f>
        <v>0.50737268518518519</v>
      </c>
      <c r="L16" s="16" t="str">
        <f>_xlfn.IFNA(VLOOKUP($A16&amp;" ЕДДС",'[4]1'!$B$1:$E$60,1,0),"")</f>
        <v>Монастырщинский ЕДДС</v>
      </c>
      <c r="M16" s="15">
        <f>_xlfn.IFNA(VLOOKUP($A16&amp;" ЕДДС",'[1]1'!$B$2:$F$60000,4,0), "x")</f>
        <v>0</v>
      </c>
      <c r="N16" s="6"/>
    </row>
    <row r="17" spans="1:14" ht="15.75" x14ac:dyDescent="0.25">
      <c r="A17" s="10" t="s">
        <v>25</v>
      </c>
      <c r="B17" s="11">
        <f>_xlfn.IFNA(VLOOKUP($A17&amp;" ЕДДС",'[1]1'!$B$2:$F$60000,4,0), "x")</f>
        <v>0</v>
      </c>
      <c r="C17" s="12">
        <f>'[2]1'!$C$43</f>
        <v>237</v>
      </c>
      <c r="D17" s="13">
        <f>_xlfn.IFNA(VLOOKUP($A17,'[3]1'!$A$2:$B$28,2,0), "x")</f>
        <v>18</v>
      </c>
      <c r="E17" s="14">
        <f t="shared" si="0"/>
        <v>-18</v>
      </c>
      <c r="F17" s="12">
        <f>C17-H17-'[2]1'!$C$41</f>
        <v>146</v>
      </c>
      <c r="G17" s="15">
        <f>_xlfn.IFNA(VLOOKUP($A17&amp;" ЕДДС",'[1]1'!$B$2:$F$60000,5,0), "x")</f>
        <v>0</v>
      </c>
      <c r="H17" s="12">
        <f>'[2]1'!$C$42</f>
        <v>80</v>
      </c>
      <c r="I17" s="16">
        <f>_xlfn.IFNA(VLOOKUP($A17&amp;" ЕДДС",'[4]1'!$B$2:$E$60,2,0)/86400, "")</f>
        <v>4.1666666666666669E-4</v>
      </c>
      <c r="J17" s="16">
        <f>_xlfn.IFNA(VLOOKUP($A17&amp;" ЕДДС",'[4]1'!$B$2:$E$60,3,0)/86400, "")</f>
        <v>9.4907407407407408E-4</v>
      </c>
      <c r="K17" s="16">
        <f>_xlfn.IFNA(VLOOKUP($A17&amp;" ЕДДС",'[4]1'!$B$2:$E$60,4,0)/86400, "")</f>
        <v>0.35627314814814814</v>
      </c>
      <c r="L17" s="16" t="str">
        <f>_xlfn.IFNA(VLOOKUP($A17&amp;" ЕДДС",'[4]1'!$B$1:$E$60,1,0),"")</f>
        <v>Новодугинский ЕДДС</v>
      </c>
      <c r="M17" s="15">
        <f>_xlfn.IFNA(VLOOKUP($A17&amp;" ЕДДС",'[1]1'!$B$2:$F$60000,4,0), "x")</f>
        <v>0</v>
      </c>
      <c r="N17" s="6"/>
    </row>
    <row r="18" spans="1:14" ht="15.75" x14ac:dyDescent="0.25">
      <c r="A18" s="10" t="s">
        <v>26</v>
      </c>
      <c r="B18" s="11">
        <f>_xlfn.IFNA(VLOOKUP($A18&amp;" ЕДДС",'[1]1'!$B$2:$F$60000,4,0), "x")</f>
        <v>0</v>
      </c>
      <c r="C18" s="12">
        <f>'[2]1'!$C$46</f>
        <v>566</v>
      </c>
      <c r="D18" s="13">
        <f>_xlfn.IFNA(VLOOKUP($A18,'[3]1'!$A$2:$B$28,2,0), "x")</f>
        <v>80</v>
      </c>
      <c r="E18" s="14">
        <f t="shared" si="0"/>
        <v>-80</v>
      </c>
      <c r="F18" s="12">
        <f>C18-H18-'[2]1'!$C$44</f>
        <v>424</v>
      </c>
      <c r="G18" s="15">
        <f>_xlfn.IFNA(VLOOKUP($A18&amp;" ЕДДС",'[1]1'!$B$2:$F$60000,5,0), "x")</f>
        <v>0</v>
      </c>
      <c r="H18" s="12">
        <f>'[2]1'!$C$45</f>
        <v>106</v>
      </c>
      <c r="I18" s="16">
        <f>_xlfn.IFNA(VLOOKUP($A18&amp;" ЕДДС",'[4]1'!$B$2:$E$60,2,0)/86400, "")</f>
        <v>2.5462962962962961E-4</v>
      </c>
      <c r="J18" s="16">
        <f>_xlfn.IFNA(VLOOKUP($A18&amp;" ЕДДС",'[4]1'!$B$2:$E$60,3,0)/86400, "")</f>
        <v>1.3888888888888889E-3</v>
      </c>
      <c r="K18" s="16">
        <f>_xlfn.IFNA(VLOOKUP($A18&amp;" ЕДДС",'[4]1'!$B$2:$E$60,4,0)/86400, "")</f>
        <v>0.23351851851851851</v>
      </c>
      <c r="L18" s="16" t="str">
        <f>_xlfn.IFNA(VLOOKUP($A18&amp;" ЕДДС",'[4]1'!$B$1:$E$60,1,0),"")</f>
        <v>Починковский ЕДДС</v>
      </c>
      <c r="M18" s="15">
        <f>_xlfn.IFNA(VLOOKUP($A18&amp;" ЕДДС",'[1]1'!$B$2:$F$60000,4,0), "x")</f>
        <v>0</v>
      </c>
      <c r="N18" s="6"/>
    </row>
    <row r="19" spans="1:14" ht="15.75" x14ac:dyDescent="0.25">
      <c r="A19" s="10" t="s">
        <v>27</v>
      </c>
      <c r="B19" s="11">
        <f>_xlfn.IFNA(VLOOKUP($A19&amp;" ЕДДС",'[1]1'!$B$2:$F$60000,4,0), "x")</f>
        <v>0</v>
      </c>
      <c r="C19" s="12">
        <f>'[2]1'!$C$49</f>
        <v>1569</v>
      </c>
      <c r="D19" s="13">
        <f>_xlfn.IFNA(VLOOKUP($A19,'[3]1'!$A$2:$B$28,2,0), "x")</f>
        <v>184</v>
      </c>
      <c r="E19" s="14">
        <f t="shared" si="0"/>
        <v>-184</v>
      </c>
      <c r="F19" s="12">
        <f>C19-H19-'[2]1'!$C$47</f>
        <v>1234</v>
      </c>
      <c r="G19" s="15">
        <f>_xlfn.IFNA(VLOOKUP($A19&amp;" ЕДДС",'[1]1'!$B$2:$F$60000,5,0), "x")</f>
        <v>0</v>
      </c>
      <c r="H19" s="12">
        <f>'[2]1'!$C$48</f>
        <v>237</v>
      </c>
      <c r="I19" s="16">
        <f>_xlfn.IFNA(VLOOKUP($A19&amp;" ЕДДС",'[4]1'!$B$2:$E$60,2,0)/86400, "")</f>
        <v>4.861111111111111E-4</v>
      </c>
      <c r="J19" s="16">
        <f>_xlfn.IFNA(VLOOKUP($A19&amp;" ЕДДС",'[4]1'!$B$2:$E$60,3,0)/86400, "")</f>
        <v>2.4189814814814816E-3</v>
      </c>
      <c r="K19" s="16">
        <f>_xlfn.IFNA(VLOOKUP($A19&amp;" ЕДДС",'[4]1'!$B$2:$E$60,4,0)/86400, "")</f>
        <v>0.11149305555555555</v>
      </c>
      <c r="L19" s="16" t="str">
        <f>_xlfn.IFNA(VLOOKUP($A19&amp;" ЕДДС",'[4]1'!$B$1:$E$60,1,0),"")</f>
        <v>Рославльский ЕДДС</v>
      </c>
      <c r="M19" s="15">
        <f>_xlfn.IFNA(VLOOKUP($A19&amp;" ЕДДС",'[1]1'!$B$2:$F$60000,4,0), "x")</f>
        <v>0</v>
      </c>
      <c r="N19" s="6"/>
    </row>
    <row r="20" spans="1:14" ht="15.75" x14ac:dyDescent="0.25">
      <c r="A20" s="10" t="s">
        <v>28</v>
      </c>
      <c r="B20" s="11">
        <f>_xlfn.IFNA(VLOOKUP($A20&amp;" ЕДДС",'[1]1'!$B$2:$F$60000,4,0), "x")</f>
        <v>0</v>
      </c>
      <c r="C20" s="12">
        <f>'[2]1'!$C$52</f>
        <v>412</v>
      </c>
      <c r="D20" s="13">
        <f>_xlfn.IFNA(VLOOKUP($A20,'[3]1'!$A$2:$B$28,2,0), "x")</f>
        <v>32</v>
      </c>
      <c r="E20" s="14">
        <f t="shared" si="0"/>
        <v>-32</v>
      </c>
      <c r="F20" s="12">
        <f>C20-H20-'[2]1'!$C$50</f>
        <v>322</v>
      </c>
      <c r="G20" s="15">
        <f>_xlfn.IFNA(VLOOKUP($A20&amp;" ЕДДС",'[1]1'!$B$2:$F$60000,5,0), "x")</f>
        <v>0</v>
      </c>
      <c r="H20" s="12">
        <f>'[2]1'!$C$51</f>
        <v>70</v>
      </c>
      <c r="I20" s="16">
        <f>_xlfn.IFNA(VLOOKUP($A20&amp;" ЕДДС",'[4]1'!$B$2:$E$60,2,0)/86400, "")</f>
        <v>1.6203703703703703E-3</v>
      </c>
      <c r="J20" s="16">
        <f>_xlfn.IFNA(VLOOKUP($A20&amp;" ЕДДС",'[4]1'!$B$2:$E$60,3,0)/86400, "")</f>
        <v>6.018518518518519E-4</v>
      </c>
      <c r="K20" s="16">
        <f>_xlfn.IFNA(VLOOKUP($A20&amp;" ЕДДС",'[4]1'!$B$2:$E$60,4,0)/86400, "")</f>
        <v>0.44825231481481481</v>
      </c>
      <c r="L20" s="16" t="str">
        <f>_xlfn.IFNA(VLOOKUP($A20&amp;" ЕДДС",'[4]1'!$B$1:$E$60,1,0),"")</f>
        <v>Руднянский ЕДДС</v>
      </c>
      <c r="M20" s="15">
        <f>_xlfn.IFNA(VLOOKUP($A20&amp;" ЕДДС",'[1]1'!$B$2:$F$60000,4,0), "x")</f>
        <v>0</v>
      </c>
      <c r="N20" s="6"/>
    </row>
    <row r="21" spans="1:14" ht="15.75" x14ac:dyDescent="0.25">
      <c r="A21" s="10" t="s">
        <v>29</v>
      </c>
      <c r="B21" s="11">
        <f>_xlfn.IFNA(VLOOKUP($A21&amp;" ЕДДС",'[1]1'!$B$2:$F$60000,4,0), "x")</f>
        <v>0</v>
      </c>
      <c r="C21" s="12">
        <f>'[2]1'!$C$55</f>
        <v>1303</v>
      </c>
      <c r="D21" s="13">
        <f>_xlfn.IFNA(VLOOKUP($A21,'[3]1'!$A$2:$B$28,2,0), "x")</f>
        <v>130</v>
      </c>
      <c r="E21" s="14">
        <f t="shared" si="0"/>
        <v>-130</v>
      </c>
      <c r="F21" s="12">
        <f>C21-H21-'[2]1'!$C$53</f>
        <v>743</v>
      </c>
      <c r="G21" s="15">
        <f>_xlfn.IFNA(VLOOKUP($A21&amp;" ЕДДС",'[1]1'!$B$2:$F$60000,5,0), "x")</f>
        <v>0</v>
      </c>
      <c r="H21" s="12">
        <f>'[2]1'!$C$54</f>
        <v>464</v>
      </c>
      <c r="I21" s="16">
        <f>_xlfn.IFNA(VLOOKUP($A21&amp;" ЕДДС",'[4]1'!$B$2:$E$60,2,0)/86400, "")</f>
        <v>3.9351851851851852E-4</v>
      </c>
      <c r="J21" s="16">
        <f>_xlfn.IFNA(VLOOKUP($A21&amp;" ЕДДС",'[4]1'!$B$2:$E$60,3,0)/86400, "")</f>
        <v>7.5231481481481482E-4</v>
      </c>
      <c r="K21" s="16">
        <f>_xlfn.IFNA(VLOOKUP($A21&amp;" ЕДДС",'[4]1'!$B$2:$E$60,4,0)/86400, "")</f>
        <v>0.75111111111111106</v>
      </c>
      <c r="L21" s="16" t="str">
        <f>_xlfn.IFNA(VLOOKUP($A21&amp;" ЕДДС",'[4]1'!$B$1:$E$60,1,0),"")</f>
        <v>Сафоновский ЕДДС</v>
      </c>
      <c r="M21" s="15">
        <f>_xlfn.IFNA(VLOOKUP($A21&amp;" ЕДДС",'[1]1'!$B$2:$F$60000,4,0), "x")</f>
        <v>0</v>
      </c>
      <c r="N21" s="6"/>
    </row>
    <row r="22" spans="1:14" ht="15.75" x14ac:dyDescent="0.25">
      <c r="A22" s="10" t="s">
        <v>30</v>
      </c>
      <c r="B22" s="21">
        <f>_xlfn.IFNA(VLOOKUP("ЕДДС",'[1]1'!$B$2:$D$60000,2,0), "x")</f>
        <v>0</v>
      </c>
      <c r="C22" s="12">
        <f>'[2]1'!$C$58</f>
        <v>19944</v>
      </c>
      <c r="D22" s="13">
        <f>_xlfn.IFNA(VLOOKUP($A22,'[3]1'!$A$2:$B$28,2,0), "0")+_xlfn.IFNA(VLOOKUP($N22,'[3]1'!$A$2:$B$28,2,0), "x")</f>
        <v>841</v>
      </c>
      <c r="E22" s="14">
        <f t="shared" si="0"/>
        <v>-841</v>
      </c>
      <c r="F22" s="12">
        <f>C22-H22-'[2]1'!$C$56</f>
        <v>15015</v>
      </c>
      <c r="G22" s="22">
        <f>_xlfn.IFNA(VLOOKUP("ЕДДС",'[1]1'!$B$2:$D$60000,3,0), "x")</f>
        <v>0</v>
      </c>
      <c r="H22" s="12">
        <f>'[2]1'!$C$57</f>
        <v>852</v>
      </c>
      <c r="I22" s="16">
        <f>_xlfn.IFNA(VLOOKUP("ЕДДС",'[4]1'!$B$2:$E$60,2,0)/86400, "")</f>
        <v>3.4722222222222224E-4</v>
      </c>
      <c r="J22" s="16">
        <f>_xlfn.IFNA(VLOOKUP("ЕДДС",'[4]1'!$B$2:$E$60,3,0)/86400, "")</f>
        <v>3.4722222222222224E-4</v>
      </c>
      <c r="K22" s="16">
        <f>_xlfn.IFNA(VLOOKUP("ЕДДС",'[4]1'!$B$2:$E$60,4,0)/86400, "")</f>
        <v>7.3958333333333334E-2</v>
      </c>
      <c r="L22" s="16" t="str">
        <f>_xlfn.IFNA(VLOOKUP("ЕДДС",'[4]1'!$B$1:$E$60,1,0),"")</f>
        <v>ЕДДС</v>
      </c>
      <c r="M22" s="22">
        <f>_xlfn.IFNA(VLOOKUP("ЕДДС",'[1]1'!$B$2:$F$60000,4,0), "x")</f>
        <v>0</v>
      </c>
      <c r="N22" s="23" t="s">
        <v>31</v>
      </c>
    </row>
    <row r="23" spans="1:14" ht="15.75" x14ac:dyDescent="0.25">
      <c r="A23" s="10" t="s">
        <v>32</v>
      </c>
      <c r="B23" s="11">
        <f>_xlfn.IFNA(VLOOKUP($A23&amp;" ЕДДС",'[1]1'!$B$2:$F$60000,4,0), "x")</f>
        <v>0</v>
      </c>
      <c r="C23" s="12">
        <f>'[2]1'!$C$61</f>
        <v>1507</v>
      </c>
      <c r="D23" s="13">
        <f>_xlfn.IFNA(VLOOKUP($N23,'[3]1'!$A$2:$B$28,2,0), "x")</f>
        <v>211</v>
      </c>
      <c r="E23" s="24">
        <f t="shared" si="0"/>
        <v>-211</v>
      </c>
      <c r="F23" s="12">
        <f>C23-H23-'[2]1'!$C$59</f>
        <v>1132</v>
      </c>
      <c r="G23" s="15">
        <f>_xlfn.IFNA(VLOOKUP($A23&amp;" ЕДДС",'[1]1'!$B$2:$F$60000,5,0), "x")</f>
        <v>0</v>
      </c>
      <c r="H23" s="12">
        <f>'[2]1'!$C$60</f>
        <v>303</v>
      </c>
      <c r="I23" s="16">
        <f>_xlfn.IFNA(VLOOKUP($A23&amp;" ЕДДС",'[4]1'!$B$2:$E$60,2,0)/86400, "")</f>
        <v>2.1643518518518518E-3</v>
      </c>
      <c r="J23" s="16">
        <f>_xlfn.IFNA(VLOOKUP($A23&amp;" ЕДДС",'[4]1'!$B$2:$E$60,3,0)/86400, "")</f>
        <v>1.2731481481481483E-3</v>
      </c>
      <c r="K23" s="16">
        <f>_xlfn.IFNA(VLOOKUP($A23&amp;" ЕДДС",'[4]1'!$B$2:$E$60,4,0)/86400, "")</f>
        <v>0.48451388888888891</v>
      </c>
      <c r="L23" s="16" t="str">
        <f>_xlfn.IFNA(VLOOKUP($A23&amp;" ЕДДС",'[4]1'!$B$1:$E$60,1,0),"")</f>
        <v>Смоленский район ЕДДС</v>
      </c>
      <c r="M23" s="15">
        <f>_xlfn.IFNA(VLOOKUP($A23&amp;" ЕДДС",'[1]1'!$B$2:$F$60000,4,0), "x")</f>
        <v>0</v>
      </c>
      <c r="N23" s="6" t="s">
        <v>33</v>
      </c>
    </row>
    <row r="24" spans="1:14" ht="15.75" x14ac:dyDescent="0.25">
      <c r="A24" s="10" t="s">
        <v>34</v>
      </c>
      <c r="B24" s="11">
        <f>_xlfn.IFNA(VLOOKUP($A24&amp;" ЕДДС",'[1]1'!$B$2:$F$60000,4,0), "x")</f>
        <v>0</v>
      </c>
      <c r="C24" s="12">
        <f>'[2]1'!$C$64</f>
        <v>143</v>
      </c>
      <c r="D24" s="13">
        <f>_xlfn.IFNA(VLOOKUP($A24,'[3]1'!$A$2:$B$28,2,0), "x")</f>
        <v>15</v>
      </c>
      <c r="E24" s="14">
        <f t="shared" si="0"/>
        <v>-15</v>
      </c>
      <c r="F24" s="12">
        <f>C24-H24-'[2]1'!$C$62</f>
        <v>107</v>
      </c>
      <c r="G24" s="15">
        <f>_xlfn.IFNA(VLOOKUP($A24&amp;" ЕДДС",'[1]1'!$B$2:$F$60000,5,0), "x")</f>
        <v>0</v>
      </c>
      <c r="H24" s="12">
        <f>'[2]1'!$C$63</f>
        <v>30</v>
      </c>
      <c r="I24" s="16">
        <f>_xlfn.IFNA(VLOOKUP($A24&amp;" ЕДДС",'[4]1'!$B$2:$E$60,2,0)/86400, "")</f>
        <v>1.736111111111111E-3</v>
      </c>
      <c r="J24" s="16">
        <f>_xlfn.IFNA(VLOOKUP($A24&amp;" ЕДДС",'[4]1'!$B$2:$E$60,3,0)/86400, "")</f>
        <v>3.9351851851851852E-4</v>
      </c>
      <c r="K24" s="16">
        <f>_xlfn.IFNA(VLOOKUP($A24&amp;" ЕДДС",'[4]1'!$B$2:$E$60,4,0)/86400, "")</f>
        <v>0.1557175925925926</v>
      </c>
      <c r="L24" s="16" t="str">
        <f>_xlfn.IFNA(VLOOKUP($A24&amp;" ЕДДС",'[4]1'!$B$1:$E$60,1,0),"")</f>
        <v>Сычевский ЕДДС</v>
      </c>
      <c r="M24" s="15">
        <f>_xlfn.IFNA(VLOOKUP($A24&amp;" ЕДДС",'[1]1'!$B$2:$F$60000,4,0), "x")</f>
        <v>0</v>
      </c>
      <c r="N24" s="6"/>
    </row>
    <row r="25" spans="1:14" ht="15.75" x14ac:dyDescent="0.25">
      <c r="A25" s="10" t="s">
        <v>35</v>
      </c>
      <c r="B25" s="11">
        <f>_xlfn.IFNA(VLOOKUP($A25&amp;" ЕДДС",'[1]1'!$B$2:$F$60000,4,0), "x")</f>
        <v>0</v>
      </c>
      <c r="C25" s="12">
        <f>'[2]1'!$C$67</f>
        <v>106</v>
      </c>
      <c r="D25" s="13">
        <f>_xlfn.IFNA(VLOOKUP($A25,'[3]1'!$A$2:$B$28,2,0), "x")</f>
        <v>8</v>
      </c>
      <c r="E25" s="14">
        <f t="shared" si="0"/>
        <v>-8</v>
      </c>
      <c r="F25" s="12">
        <f>C25-H25-'[2]1'!$C$65</f>
        <v>74</v>
      </c>
      <c r="G25" s="15">
        <f>_xlfn.IFNA(VLOOKUP($A25&amp;" ЕДДС",'[1]1'!$B$2:$F$60000,5,0), "x")</f>
        <v>0</v>
      </c>
      <c r="H25" s="12">
        <f>'[2]1'!$C$66</f>
        <v>24</v>
      </c>
      <c r="I25" s="16">
        <f>_xlfn.IFNA(VLOOKUP($A25&amp;" ЕДДС",'[4]1'!$B$2:$E$60,2,0)/86400, "")</f>
        <v>3.3564814814814812E-4</v>
      </c>
      <c r="J25" s="16">
        <f>_xlfn.IFNA(VLOOKUP($A25&amp;" ЕДДС",'[4]1'!$B$2:$E$60,3,0)/86400, "")</f>
        <v>1.5393518518518519E-3</v>
      </c>
      <c r="K25" s="16">
        <f>_xlfn.IFNA(VLOOKUP($A25&amp;" ЕДДС",'[4]1'!$B$2:$E$60,4,0)/86400, "")</f>
        <v>0.22806712962962963</v>
      </c>
      <c r="L25" s="16" t="str">
        <f>_xlfn.IFNA(VLOOKUP($A25&amp;" ЕДДС",'[4]1'!$B$1:$E$60,1,0),"")</f>
        <v>Темкинский ЕДДС</v>
      </c>
      <c r="M25" s="15">
        <f>_xlfn.IFNA(VLOOKUP($A25&amp;" ЕДДС",'[1]1'!$B$2:$F$60000,4,0), "x")</f>
        <v>0</v>
      </c>
      <c r="N25" s="6"/>
    </row>
    <row r="26" spans="1:14" ht="15.75" x14ac:dyDescent="0.25">
      <c r="A26" s="10" t="s">
        <v>36</v>
      </c>
      <c r="B26" s="11">
        <f>_xlfn.IFNA(VLOOKUP($A26&amp;" ЕДДС",'[1]1'!$B$2:$F$60000,4,0), "x")</f>
        <v>0</v>
      </c>
      <c r="C26" s="12">
        <f>'[2]1'!$C$70</f>
        <v>240</v>
      </c>
      <c r="D26" s="13">
        <f>_xlfn.IFNA(VLOOKUP($A26,'[3]1'!$A$2:$B$28,2,0), "x")</f>
        <v>18</v>
      </c>
      <c r="E26" s="14">
        <f t="shared" si="0"/>
        <v>-18</v>
      </c>
      <c r="F26" s="12">
        <f>C26-H26-'[2]1'!$C$68</f>
        <v>134</v>
      </c>
      <c r="G26" s="15">
        <f>_xlfn.IFNA(VLOOKUP($A26&amp;" ЕДДС",'[1]1'!$B$2:$F$60000,5,0), "x")</f>
        <v>0</v>
      </c>
      <c r="H26" s="12">
        <f>'[2]1'!$C$69</f>
        <v>99</v>
      </c>
      <c r="I26" s="16">
        <f>_xlfn.IFNA(VLOOKUP($A26&amp;" ЕДДС",'[4]1'!$B$2:$E$60,2,0)/86400, "")</f>
        <v>4.0509259259259258E-4</v>
      </c>
      <c r="J26" s="16">
        <f>_xlfn.IFNA(VLOOKUP($A26&amp;" ЕДДС",'[4]1'!$B$2:$E$60,3,0)/86400, "")</f>
        <v>1.0069444444444444E-3</v>
      </c>
      <c r="K26" s="16">
        <f>_xlfn.IFNA(VLOOKUP($A26&amp;" ЕДДС",'[4]1'!$B$2:$E$60,4,0)/86400, "")</f>
        <v>0.52362268518518518</v>
      </c>
      <c r="L26" s="16" t="str">
        <f>_xlfn.IFNA(VLOOKUP($A26&amp;" ЕДДС",'[4]1'!$B$1:$E$60,1,0),"")</f>
        <v>Угранский ЕДДС</v>
      </c>
      <c r="M26" s="15">
        <f>_xlfn.IFNA(VLOOKUP($A26&amp;" ЕДДС",'[1]1'!$B$2:$F$60000,4,0), "x")</f>
        <v>0</v>
      </c>
      <c r="N26" s="6"/>
    </row>
    <row r="27" spans="1:14" ht="15.75" x14ac:dyDescent="0.25">
      <c r="A27" s="10" t="s">
        <v>37</v>
      </c>
      <c r="B27" s="11">
        <f>_xlfn.IFNA(VLOOKUP($A27&amp;" ЕДДС",'[1]1'!$B$2:$F$60000,4,0), "x")</f>
        <v>0</v>
      </c>
      <c r="C27" s="12">
        <f>'[2]1'!$C$73</f>
        <v>205</v>
      </c>
      <c r="D27" s="13">
        <f>_xlfn.IFNA(VLOOKUP($N27,'[3]1'!$A$2:$B$28,2,0), "x")</f>
        <v>29</v>
      </c>
      <c r="E27" s="14">
        <f t="shared" si="0"/>
        <v>-29</v>
      </c>
      <c r="F27" s="12">
        <f>C27-H27-'[2]1'!$C$71</f>
        <v>168</v>
      </c>
      <c r="G27" s="15">
        <f>_xlfn.IFNA(VLOOKUP($A27&amp;" ЕДДС",'[1]1'!$B$2:$F$60000,5,0), "x")</f>
        <v>0</v>
      </c>
      <c r="H27" s="12">
        <f>'[2]1'!$C$72</f>
        <v>31</v>
      </c>
      <c r="I27" s="16">
        <f>_xlfn.IFNA(VLOOKUP($A27&amp;" ЕДДС",'[4]1'!$B$2:$E$60,2,0)/86400, "")</f>
        <v>3.0208333333333333E-3</v>
      </c>
      <c r="J27" s="16">
        <f>_xlfn.IFNA(VLOOKUP($A27&amp;" ЕДДС",'[4]1'!$B$2:$E$60,3,0)/86400, "")</f>
        <v>2.1643518518518518E-3</v>
      </c>
      <c r="K27" s="16">
        <f>_xlfn.IFNA(VLOOKUP($A27&amp;" ЕДДС",'[4]1'!$B$2:$E$60,4,0)/86400, "")</f>
        <v>7.5416666666666674E-2</v>
      </c>
      <c r="L27" s="16" t="str">
        <f>_xlfn.IFNA(VLOOKUP($A27&amp;" ЕДДС",'[4]1'!$B$1:$E$60,1,0),"")</f>
        <v>Х.-Жирковский ЕДДС</v>
      </c>
      <c r="M27" s="15">
        <f>_xlfn.IFNA(VLOOKUP($A27&amp;" ЕДДС",'[1]1'!$B$2:$F$60000,4,0), "x")</f>
        <v>0</v>
      </c>
      <c r="N27" s="6" t="s">
        <v>38</v>
      </c>
    </row>
    <row r="28" spans="1:14" ht="15.75" x14ac:dyDescent="0.25">
      <c r="A28" s="10" t="s">
        <v>39</v>
      </c>
      <c r="B28" s="11">
        <f>_xlfn.IFNA(VLOOKUP($A28&amp;" ЕДДС",'[1]1'!$B$2:$F$60000,4,0), "x")</f>
        <v>0</v>
      </c>
      <c r="C28" s="12">
        <f>'[2]1'!$C$76</f>
        <v>145</v>
      </c>
      <c r="D28" s="13">
        <f>_xlfn.IFNA(VLOOKUP($A28,'[3]1'!$A$2:$B$28,2,0), "x")</f>
        <v>15</v>
      </c>
      <c r="E28" s="14">
        <f t="shared" si="0"/>
        <v>-15</v>
      </c>
      <c r="F28" s="12">
        <f>C28-H28-'[2]1'!$C$74</f>
        <v>108</v>
      </c>
      <c r="G28" s="15">
        <f>_xlfn.IFNA(VLOOKUP($A28&amp;" ЕДДС",'[1]1'!$B$2:$F$60000,5,0), "x")</f>
        <v>0</v>
      </c>
      <c r="H28" s="12">
        <f>'[2]1'!$C$75</f>
        <v>31</v>
      </c>
      <c r="I28" s="16">
        <f>_xlfn.IFNA(VLOOKUP($A28&amp;" ЕДДС",'[4]1'!$B$2:$E$60,2,0)/86400, "")</f>
        <v>3.7141203703703704E-2</v>
      </c>
      <c r="J28" s="16">
        <f>_xlfn.IFNA(VLOOKUP($A28&amp;" ЕДДС",'[4]1'!$B$2:$E$60,3,0)/86400, "")</f>
        <v>8.564814814814815E-4</v>
      </c>
      <c r="K28" s="16">
        <f>_xlfn.IFNA(VLOOKUP($A28&amp;" ЕДДС",'[4]1'!$B$2:$E$60,4,0)/86400, "")</f>
        <v>1.4351851851851852E-3</v>
      </c>
      <c r="L28" s="16" t="str">
        <f>_xlfn.IFNA(VLOOKUP($A28&amp;" ЕДДС",'[4]1'!$B$1:$E$60,1,0),"")</f>
        <v>Хиславичский ЕДДС</v>
      </c>
      <c r="M28" s="15">
        <f>_xlfn.IFNA(VLOOKUP($A28&amp;" ЕДДС",'[1]1'!$B$2:$F$60000,4,0), "x")</f>
        <v>0</v>
      </c>
      <c r="N28" s="6"/>
    </row>
    <row r="29" spans="1:14" ht="15.75" x14ac:dyDescent="0.25">
      <c r="A29" s="10" t="s">
        <v>40</v>
      </c>
      <c r="B29" s="11">
        <f>_xlfn.IFNA(VLOOKUP($A29&amp;" ЕДДС",'[1]1'!$B$2:$F$60000,4,0), "x")</f>
        <v>0</v>
      </c>
      <c r="C29" s="12">
        <f>'[2]1'!$C$79</f>
        <v>215</v>
      </c>
      <c r="D29" s="13">
        <f>_xlfn.IFNA(VLOOKUP($A29,'[3]1'!$A$2:$B$28,2,0), "x")</f>
        <v>53</v>
      </c>
      <c r="E29" s="14">
        <f t="shared" si="0"/>
        <v>-53</v>
      </c>
      <c r="F29" s="12">
        <f>C29-H29-'[2]1'!$C$77</f>
        <v>121</v>
      </c>
      <c r="G29" s="15">
        <f>_xlfn.IFNA(VLOOKUP($A29&amp;" ЕДДС",'[1]1'!$B$2:$F$60000,5,0), "x")</f>
        <v>0</v>
      </c>
      <c r="H29" s="12">
        <f>'[2]1'!$C$78</f>
        <v>84</v>
      </c>
      <c r="I29" s="16">
        <f>_xlfn.IFNA(VLOOKUP($A29&amp;" ЕДДС",'[4]1'!$B$2:$E$60,2,0)/86400, "")</f>
        <v>7.9861111111111116E-4</v>
      </c>
      <c r="J29" s="16">
        <f>_xlfn.IFNA(VLOOKUP($A29&amp;" ЕДДС",'[4]1'!$B$2:$E$60,3,0)/86400, "")</f>
        <v>1.9212962962962964E-3</v>
      </c>
      <c r="K29" s="16">
        <f>_xlfn.IFNA(VLOOKUP($A29&amp;" ЕДДС",'[4]1'!$B$2:$E$60,4,0)/86400, "")</f>
        <v>7.4537037037037037E-3</v>
      </c>
      <c r="L29" s="16" t="str">
        <f>_xlfn.IFNA(VLOOKUP($A29&amp;" ЕДДС",'[4]1'!$B$1:$E$60,1,0),"")</f>
        <v>Шумячский ЕДДС</v>
      </c>
      <c r="M29" s="15">
        <f>_xlfn.IFNA(VLOOKUP($A29&amp;" ЕДДС",'[1]1'!$B$2:$F$60000,4,0), "x")</f>
        <v>0</v>
      </c>
      <c r="N29" s="6"/>
    </row>
    <row r="30" spans="1:14" ht="15.75" x14ac:dyDescent="0.25">
      <c r="A30" s="10" t="s">
        <v>41</v>
      </c>
      <c r="B30" s="11">
        <f>_xlfn.IFNA(VLOOKUP($A30&amp;" ЕДДС",'[1]1'!$B$2:$F$60000,4,0), "x")</f>
        <v>0</v>
      </c>
      <c r="C30" s="12">
        <f>'[2]1'!$C$82</f>
        <v>1232</v>
      </c>
      <c r="D30" s="13">
        <f>_xlfn.IFNA(VLOOKUP($A30,'[3]1'!$A$2:$B$30,2,0), "x")</f>
        <v>114</v>
      </c>
      <c r="E30" s="14">
        <f t="shared" si="0"/>
        <v>-114</v>
      </c>
      <c r="F30" s="12">
        <f>C30-H30-'[2]1'!$C$80</f>
        <v>971</v>
      </c>
      <c r="G30" s="15">
        <f>_xlfn.IFNA(VLOOKUP($A30&amp;" ЕДДС",'[1]1'!$B$2:$F$60000,5,0), "x")</f>
        <v>0</v>
      </c>
      <c r="H30" s="12">
        <f>'[2]1'!$C$81</f>
        <v>190</v>
      </c>
      <c r="I30" s="16">
        <f>_xlfn.IFNA(VLOOKUP($A30&amp;" ЕДДС",'[4]1'!$B$2:$E$60,2,0)/86400, "")</f>
        <v>1.0069444444444444E-3</v>
      </c>
      <c r="J30" s="16">
        <f>_xlfn.IFNA(VLOOKUP($A30&amp;" ЕДДС",'[4]1'!$B$2:$E$60,3,0)/86400, "")</f>
        <v>5.8101851851851856E-3</v>
      </c>
      <c r="K30" s="16">
        <f>_xlfn.IFNA(VLOOKUP($A30&amp;" ЕДДС",'[4]1'!$B$2:$E$60,4,0)/86400, "")</f>
        <v>0.50635416666666666</v>
      </c>
      <c r="L30" s="16" t="str">
        <f>_xlfn.IFNA(VLOOKUP($A30&amp;" ЕДДС",'[4]1'!$B$1:$E$60,1,0),"")</f>
        <v>Ярцевский ЕДДС</v>
      </c>
      <c r="M30" s="15">
        <f>_xlfn.IFNA(VLOOKUP($A30&amp;" ЕДДС",'[1]1'!$B$2:$F$60000,4,0),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33163</v>
      </c>
      <c r="D31" s="25">
        <f t="shared" si="1"/>
        <v>2460</v>
      </c>
      <c r="E31" s="25">
        <f t="shared" si="1"/>
        <v>-2460</v>
      </c>
      <c r="F31" s="25">
        <f t="shared" si="1"/>
        <v>24591</v>
      </c>
      <c r="G31" s="25">
        <f t="shared" si="1"/>
        <v>0</v>
      </c>
      <c r="H31" s="25">
        <f t="shared" si="1"/>
        <v>3715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47" priority="2" operator="equal">
      <formula>0</formula>
    </cfRule>
    <cfRule type="cellIs" dxfId="46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13" max="13" width="22.570312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43</v>
      </c>
      <c r="F2" s="2"/>
      <c r="G2" s="2" t="s">
        <v>4</v>
      </c>
      <c r="H2" s="2"/>
      <c r="I2" s="2"/>
      <c r="J2" s="2"/>
      <c r="K2" s="2"/>
    </row>
    <row r="3" spans="1:14" s="7" customFormat="1" ht="66" customHeight="1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5">
        <f>_xlfn.IFNA(VLOOKUP($A4&amp;" ЕДДС",'[37]1'!$B$2:$F$60000,4,0), "x")</f>
        <v>0</v>
      </c>
      <c r="C4" s="12">
        <f>'[38]1'!$C$4</f>
        <v>132</v>
      </c>
      <c r="D4" s="13">
        <f>_xlfn.IFNA(VLOOKUP($A4,'[39]1'!$A$2:$B$28,2,0), "x")</f>
        <v>6</v>
      </c>
      <c r="E4" s="14">
        <f t="shared" ref="E4:E30" si="0">B4-D4-G4</f>
        <v>-6</v>
      </c>
      <c r="F4" s="12">
        <f>C4-H4-'[38]1'!$C$2</f>
        <v>105</v>
      </c>
      <c r="G4" s="15">
        <f>_xlfn.IFNA(VLOOKUP($A4&amp;" ЕДДС",'[37]1'!$B$2:$F$60000,5,0), "x")</f>
        <v>0</v>
      </c>
      <c r="H4" s="12">
        <f>'[38]1'!$C$3</f>
        <v>19</v>
      </c>
      <c r="I4" s="16">
        <f>_xlfn.IFNA(VLOOKUP($A4&amp;" ЕДДС",'[40]1'!$B$2:$E$60,2,0)/86400, "")</f>
        <v>8.4953703703703701E-3</v>
      </c>
      <c r="J4" s="16">
        <f>_xlfn.IFNA(VLOOKUP($A4&amp;" ЕДДС",'[40]1'!$B$2:$E$60,3,0)/86400, "")</f>
        <v>0</v>
      </c>
      <c r="K4" s="16">
        <f>_xlfn.IFNA(VLOOKUP($A4&amp;" ЕДДС",'[40]1'!$B$2:$E$60,4,0)/86400, "")</f>
        <v>0</v>
      </c>
      <c r="L4" s="16" t="str">
        <f>_xlfn.IFNA(VLOOKUP($A4&amp;" ЕДДС",'[40]1'!$B$1:$E$60,1,0),"")</f>
        <v>Велижский ЕДДС</v>
      </c>
      <c r="M4" s="15">
        <f>_xlfn.IFNA(VLOOKUP($A4&amp;" ЕДДС",'[37]1'!$B$2:$F$60000,4,0),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ЕДДС",'[37]1'!$B$2:$F$60000,4,0), "x")</f>
        <v>0</v>
      </c>
      <c r="C5" s="12">
        <f>'[38]1'!$C$7</f>
        <v>1296</v>
      </c>
      <c r="D5" s="13">
        <f>_xlfn.IFNA(VLOOKUP($A5,'[39]1'!$A$2:$B$28,2,0), "x")</f>
        <v>209</v>
      </c>
      <c r="E5" s="14">
        <f t="shared" si="0"/>
        <v>-209</v>
      </c>
      <c r="F5" s="12">
        <f>C5-H5-'[38]1'!$C$5</f>
        <v>1062</v>
      </c>
      <c r="G5" s="15">
        <f>_xlfn.IFNA(VLOOKUP($A5&amp;" ЕДДС",'[37]1'!$B$2:$F$60000,5,0), "x")</f>
        <v>0</v>
      </c>
      <c r="H5" s="12">
        <f>'[38]1'!$C$6</f>
        <v>128</v>
      </c>
      <c r="I5" s="16">
        <f>_xlfn.IFNA(VLOOKUP($A5&amp;" ЕДДС",'[40]1'!$B$2:$E$60,2,0)/86400, "")</f>
        <v>6.018518518518519E-4</v>
      </c>
      <c r="J5" s="16">
        <f>_xlfn.IFNA(VLOOKUP($A5&amp;" ЕДДС",'[40]1'!$B$2:$E$60,3,0)/86400, "")</f>
        <v>0</v>
      </c>
      <c r="K5" s="16">
        <f>_xlfn.IFNA(VLOOKUP($A5&amp;" ЕДДС",'[40]1'!$B$2:$E$60,4,0)/86400, "")</f>
        <v>0</v>
      </c>
      <c r="L5" s="16" t="str">
        <f>_xlfn.IFNA(VLOOKUP($A5&amp;" ЕДДС",'[40]1'!$B$1:$E$60,1,0),"")</f>
        <v>Вяземский ЕДДС</v>
      </c>
      <c r="M5" s="15">
        <f>_xlfn.IFNA(VLOOKUP($A5&amp;" ЕДДС",'[37]1'!$B$2:$F$60000,4,0),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ЕДДС",'[37]1'!$B$2:$F$60000,4,0), "x")</f>
        <v>0</v>
      </c>
      <c r="C6" s="12">
        <f>'[38]1'!$C$10</f>
        <v>693</v>
      </c>
      <c r="D6" s="13">
        <f>_xlfn.IFNA(VLOOKUP($A6,'[39]1'!$A$2:$B$28,2,0), "x")</f>
        <v>143</v>
      </c>
      <c r="E6" s="14">
        <f t="shared" si="0"/>
        <v>-143</v>
      </c>
      <c r="F6" s="12">
        <f>C6-H6-'[38]1'!$C$8</f>
        <v>555</v>
      </c>
      <c r="G6" s="15">
        <f>_xlfn.IFNA(VLOOKUP($A6&amp;" ЕДДС",'[37]1'!$B$2:$F$60000,5,0), "x")</f>
        <v>0</v>
      </c>
      <c r="H6" s="12">
        <f>'[38]1'!$C$9</f>
        <v>78</v>
      </c>
      <c r="I6" s="16">
        <f>_xlfn.IFNA(VLOOKUP($A6&amp;" ЕДДС",'[40]1'!$B$2:$E$60,2,0)/86400, "")</f>
        <v>3.8194444444444446E-4</v>
      </c>
      <c r="J6" s="16">
        <f>_xlfn.IFNA(VLOOKUP($A6&amp;" ЕДДС",'[40]1'!$B$2:$E$60,3,0)/86400, "")</f>
        <v>0</v>
      </c>
      <c r="K6" s="16">
        <f>_xlfn.IFNA(VLOOKUP($A6&amp;" ЕДДС",'[40]1'!$B$2:$E$60,4,0)/86400, "")</f>
        <v>0</v>
      </c>
      <c r="L6" s="16" t="str">
        <f>_xlfn.IFNA(VLOOKUP($A6&amp;" ЕДДС",'[40]1'!$B$1:$E$60,1,0),"")</f>
        <v>Гагаринский ЕДДС</v>
      </c>
      <c r="M6" s="15">
        <f>_xlfn.IFNA(VLOOKUP($A6&amp;" ЕДДС",'[37]1'!$B$2:$F$60000,4,0), "x")</f>
        <v>0</v>
      </c>
      <c r="N6" s="6"/>
    </row>
    <row r="7" spans="1:14" ht="15.75" x14ac:dyDescent="0.25">
      <c r="A7" s="10" t="s">
        <v>13</v>
      </c>
      <c r="B7" s="15">
        <f>_xlfn.IFNA(VLOOKUP($A7&amp;" ЕДДС",'[37]1'!$B$2:$F$60000,4,0), "x")</f>
        <v>0</v>
      </c>
      <c r="C7" s="12">
        <f>'[38]1'!$C$13</f>
        <v>24</v>
      </c>
      <c r="D7" s="13">
        <f>_xlfn.IFNA(VLOOKUP($A7,'[39]1'!$A$2:$B$28,2,0), "x")</f>
        <v>6</v>
      </c>
      <c r="E7" s="14">
        <f t="shared" si="0"/>
        <v>-6</v>
      </c>
      <c r="F7" s="12">
        <f>C7-H7-'[38]1'!$C$11</f>
        <v>20</v>
      </c>
      <c r="G7" s="15">
        <f>_xlfn.IFNA(VLOOKUP($A7&amp;" ЕДДС",'[37]1'!$B$2:$F$60000,5,0), "x")</f>
        <v>0</v>
      </c>
      <c r="H7" s="12">
        <f>'[38]1'!$C$12</f>
        <v>4</v>
      </c>
      <c r="I7" s="16">
        <f>_xlfn.IFNA(VLOOKUP($A7&amp;" ЕДДС",'[40]1'!$B$2:$E$60,2,0)/86400, "")</f>
        <v>1.273148148148148E-4</v>
      </c>
      <c r="J7" s="16">
        <f>_xlfn.IFNA(VLOOKUP($A7&amp;" ЕДДС",'[40]1'!$B$2:$E$60,3,0)/86400, "")</f>
        <v>0</v>
      </c>
      <c r="K7" s="16">
        <f>_xlfn.IFNA(VLOOKUP($A7&amp;" ЕДДС",'[40]1'!$B$2:$E$60,4,0)/86400, "")</f>
        <v>0</v>
      </c>
      <c r="L7" s="16" t="str">
        <f>_xlfn.IFNA(VLOOKUP($A7&amp;" ЕДДС",'[40]1'!$B$1:$E$60,1,0),"")</f>
        <v>Глинковский ЕДДС</v>
      </c>
      <c r="M7" s="15">
        <f>_xlfn.IFNA(VLOOKUP($A7&amp;" ЕДДС",'[37]1'!$B$2:$F$60000,4,0), "x")</f>
        <v>0</v>
      </c>
      <c r="N7" s="6"/>
    </row>
    <row r="8" spans="1:14" ht="15.75" x14ac:dyDescent="0.25">
      <c r="A8" s="10" t="s">
        <v>15</v>
      </c>
      <c r="B8" s="15">
        <f>_xlfn.IFNA(VLOOKUP($A8&amp;" ЕДДС",'[37]1'!$B$2:$F$60000,4,0), "x")</f>
        <v>0</v>
      </c>
      <c r="C8" s="12">
        <f>'[38]1'!$C$16</f>
        <v>262</v>
      </c>
      <c r="D8" s="13">
        <f>_xlfn.IFNA(VLOOKUP($A8,'[39]1'!$A$2:$B$28,2,0), "x")</f>
        <v>18</v>
      </c>
      <c r="E8" s="14">
        <f t="shared" si="0"/>
        <v>-18</v>
      </c>
      <c r="F8" s="12">
        <f>C8-H8-'[38]1'!$C$14</f>
        <v>231</v>
      </c>
      <c r="G8" s="15">
        <f>_xlfn.IFNA(VLOOKUP($A8&amp;" ЕДДС",'[37]1'!$B$2:$F$60000,5,0), "x")</f>
        <v>0</v>
      </c>
      <c r="H8" s="12">
        <f>'[38]1'!$C$15</f>
        <v>17</v>
      </c>
      <c r="I8" s="16">
        <f>_xlfn.IFNA(VLOOKUP($A8&amp;" ЕДДС",'[40]1'!$B$2:$E$60,2,0)/86400, "")</f>
        <v>3.7037037037037035E-4</v>
      </c>
      <c r="J8" s="16">
        <f>_xlfn.IFNA(VLOOKUP($A8&amp;" ЕДДС",'[40]1'!$B$2:$E$60,3,0)/86400, "")</f>
        <v>0</v>
      </c>
      <c r="K8" s="16">
        <f>_xlfn.IFNA(VLOOKUP($A8&amp;" ЕДДС",'[40]1'!$B$2:$E$60,4,0)/86400, "")</f>
        <v>0</v>
      </c>
      <c r="L8" s="16" t="str">
        <f>_xlfn.IFNA(VLOOKUP($A8&amp;" ЕДДС",'[40]1'!$B$1:$E$60,1,0),"")</f>
        <v>Демидовский ЕДДС</v>
      </c>
      <c r="M8" s="15">
        <f>_xlfn.IFNA(VLOOKUP($A8&amp;" ЕДДС",'[37]1'!$B$2:$F$60000,4,0),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ЕДДС",'[37]1'!$B$2:$F$60000,4,0), "x")</f>
        <v>0</v>
      </c>
      <c r="C9" s="12">
        <f>'[38]1'!$C$19</f>
        <v>282</v>
      </c>
      <c r="D9" s="13">
        <f>_xlfn.IFNA(VLOOKUP($N9,'[39]1'!$A$2:$B$28,2,0), "x")</f>
        <v>42</v>
      </c>
      <c r="E9" s="14">
        <f t="shared" si="0"/>
        <v>-42</v>
      </c>
      <c r="F9" s="12">
        <f>C9-H9-'[38]1'!$C$17</f>
        <v>228</v>
      </c>
      <c r="G9" s="15">
        <f>_xlfn.IFNA(VLOOKUP($A9&amp;" ЕДДС",'[37]1'!$B$2:$F$60000,5,0), "x")</f>
        <v>0</v>
      </c>
      <c r="H9" s="12">
        <f>'[38]1'!$C$18</f>
        <v>28</v>
      </c>
      <c r="I9" s="16">
        <f>_xlfn.IFNA(VLOOKUP($A9&amp;" ЕДДС",'[40]1'!$B$2:$E$60,2,0)/86400, "")</f>
        <v>1.273148148148148E-4</v>
      </c>
      <c r="J9" s="16">
        <f>_xlfn.IFNA(VLOOKUP($A9&amp;" ЕДДС",'[40]1'!$B$2:$E$60,3,0)/86400, "")</f>
        <v>0</v>
      </c>
      <c r="K9" s="16">
        <f>_xlfn.IFNA(VLOOKUP($A9&amp;" ЕДДС",'[40]1'!$B$2:$E$60,4,0)/86400, "")</f>
        <v>0</v>
      </c>
      <c r="L9" s="16" t="str">
        <f>_xlfn.IFNA(VLOOKUP($A9&amp;" ЕДДС",'[40]1'!$B$1:$E$60,1,0),"")</f>
        <v>Десногорск ЕДДС</v>
      </c>
      <c r="M9" s="15">
        <f>_xlfn.IFNA(VLOOKUP($A9&amp;" ЕДДС",'[37]1'!$B$2:$F$60000,4,0),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ЕДДС",'[37]1'!$B$2:$F$60000,4,0), "x")</f>
        <v>0</v>
      </c>
      <c r="C10" s="12">
        <f>'[38]1'!$C$22</f>
        <v>281</v>
      </c>
      <c r="D10" s="13">
        <f>_xlfn.IFNA(VLOOKUP($A10,'[39]1'!$A$2:$B$28,2,0), "x")</f>
        <v>33</v>
      </c>
      <c r="E10" s="14">
        <f t="shared" si="0"/>
        <v>-33</v>
      </c>
      <c r="F10" s="12">
        <f>C10-H10-'[38]1'!$C$20</f>
        <v>207</v>
      </c>
      <c r="G10" s="15">
        <f>_xlfn.IFNA(VLOOKUP($A10&amp;" ЕДДС",'[37]1'!$B$2:$F$60000,5,0), "x")</f>
        <v>0</v>
      </c>
      <c r="H10" s="12">
        <f>'[38]1'!$C$21</f>
        <v>41</v>
      </c>
      <c r="I10" s="16">
        <f>_xlfn.IFNA(VLOOKUP($A10&amp;" ЕДДС",'[40]1'!$B$2:$E$60,2,0)/86400, "")</f>
        <v>3.9224537037037037E-2</v>
      </c>
      <c r="J10" s="16">
        <f>_xlfn.IFNA(VLOOKUP($A10&amp;" ЕДДС",'[40]1'!$B$2:$E$60,3,0)/86400, "")</f>
        <v>0</v>
      </c>
      <c r="K10" s="16">
        <f>_xlfn.IFNA(VLOOKUP($A10&amp;" ЕДДС",'[40]1'!$B$2:$E$60,4,0)/86400, "")</f>
        <v>0</v>
      </c>
      <c r="L10" s="16" t="str">
        <f>_xlfn.IFNA(VLOOKUP($A10&amp;" ЕДДС",'[40]1'!$B$1:$E$60,1,0),"")</f>
        <v>Дорогобужский ЕДДС</v>
      </c>
      <c r="M10" s="15">
        <f>_xlfn.IFNA(VLOOKUP($A10&amp;" ЕДДС",'[37]1'!$B$2:$F$60000,4,0),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ЕДДС",'[37]1'!$B$2:$F$60000,4,0), "x")</f>
        <v>0</v>
      </c>
      <c r="C11" s="12">
        <f>'[38]1'!$C$25</f>
        <v>172</v>
      </c>
      <c r="D11" s="13">
        <f>_xlfn.IFNA(VLOOKUP($A11,'[39]1'!$A$2:$B$28,2,0), "x")</f>
        <v>24</v>
      </c>
      <c r="E11" s="14">
        <f t="shared" si="0"/>
        <v>-24</v>
      </c>
      <c r="F11" s="12">
        <f>C11-H11-'[38]1'!$C$23</f>
        <v>146</v>
      </c>
      <c r="G11" s="15">
        <f>_xlfn.IFNA(VLOOKUP($A11&amp;" ЕДДС",'[37]1'!$B$2:$F$60000,5,0), "x")</f>
        <v>0</v>
      </c>
      <c r="H11" s="12">
        <f>'[38]1'!$C$24</f>
        <v>14</v>
      </c>
      <c r="I11" s="16">
        <f>_xlfn.IFNA(VLOOKUP($A11&amp;" ЕДДС",'[40]1'!$B$2:$E$60,2,0)/86400, "")</f>
        <v>3.5879629629629629E-4</v>
      </c>
      <c r="J11" s="16">
        <f>_xlfn.IFNA(VLOOKUP($A11&amp;" ЕДДС",'[40]1'!$B$2:$E$60,3,0)/86400, "")</f>
        <v>0</v>
      </c>
      <c r="K11" s="16">
        <f>_xlfn.IFNA(VLOOKUP($A11&amp;" ЕДДС",'[40]1'!$B$2:$E$60,4,0)/86400, "")</f>
        <v>0</v>
      </c>
      <c r="L11" s="16" t="str">
        <f>_xlfn.IFNA(VLOOKUP($A11&amp;" ЕДДС",'[40]1'!$B$1:$E$60,1,0),"")</f>
        <v>Духовщинский ЕДДС</v>
      </c>
      <c r="M11" s="15">
        <f>_xlfn.IFNA(VLOOKUP($A11&amp;" ЕДДС",'[37]1'!$B$2:$F$60000,4,0),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ЕДДС",'[37]1'!$B$2:$F$60000,4,0), "x")</f>
        <v>0</v>
      </c>
      <c r="C12" s="12">
        <f>'[38]1'!$C$28</f>
        <v>121</v>
      </c>
      <c r="D12" s="13">
        <f>_xlfn.IFNA(VLOOKUP($A12,'[39]1'!$A$2:$B$28,2,0), "x")</f>
        <v>13</v>
      </c>
      <c r="E12" s="14">
        <f t="shared" si="0"/>
        <v>-13</v>
      </c>
      <c r="F12" s="12">
        <f>C12-H12-'[38]1'!$C$26</f>
        <v>87</v>
      </c>
      <c r="G12" s="15">
        <f>_xlfn.IFNA(VLOOKUP($A12&amp;" ЕДДС",'[37]1'!$B$2:$F$60000,5,0), "x")</f>
        <v>0</v>
      </c>
      <c r="H12" s="12">
        <f>'[38]1'!$C$27</f>
        <v>22</v>
      </c>
      <c r="I12" s="16">
        <f>_xlfn.IFNA(VLOOKUP($A12&amp;" ЕДДС",'[40]1'!$B$2:$E$60,2,0)/86400, "")</f>
        <v>2.2685185185185187E-3</v>
      </c>
      <c r="J12" s="16">
        <f>_xlfn.IFNA(VLOOKUP($A12&amp;" ЕДДС",'[40]1'!$B$2:$E$60,3,0)/86400, "")</f>
        <v>0</v>
      </c>
      <c r="K12" s="16">
        <f>_xlfn.IFNA(VLOOKUP($A12&amp;" ЕДДС",'[40]1'!$B$2:$E$60,4,0)/86400, "")</f>
        <v>0</v>
      </c>
      <c r="L12" s="16" t="str">
        <f>_xlfn.IFNA(VLOOKUP($A12&amp;" ЕДДС",'[40]1'!$B$1:$E$60,1,0),"")</f>
        <v>Ельнинский ЕДДС</v>
      </c>
      <c r="M12" s="15">
        <f>_xlfn.IFNA(VLOOKUP($A12&amp;" ЕДДС",'[37]1'!$B$2:$F$60000,4,0),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ЕДДС",'[37]1'!$B$2:$F$60000,4,0), "x")</f>
        <v>0</v>
      </c>
      <c r="C13" s="12">
        <f>'[38]1'!$C$31</f>
        <v>93</v>
      </c>
      <c r="D13" s="13">
        <f>_xlfn.IFNA(VLOOKUP($A13,'[39]1'!$A$2:$B$28,2,0), "x")</f>
        <v>10</v>
      </c>
      <c r="E13" s="14">
        <f t="shared" si="0"/>
        <v>-10</v>
      </c>
      <c r="F13" s="12">
        <f>C13-H13-'[38]1'!$C$29</f>
        <v>84</v>
      </c>
      <c r="G13" s="15">
        <f>_xlfn.IFNA(VLOOKUP($A13&amp;" ЕДДС",'[37]1'!$B$2:$F$60000,5,0), "x")</f>
        <v>0</v>
      </c>
      <c r="H13" s="12">
        <f>'[38]1'!$C$30</f>
        <v>4</v>
      </c>
      <c r="I13" s="16">
        <f>_xlfn.IFNA(VLOOKUP($A13&amp;" ЕДДС",'[40]1'!$B$2:$E$60,2,0)/86400, "")</f>
        <v>8.3333333333333339E-4</v>
      </c>
      <c r="J13" s="16">
        <f>_xlfn.IFNA(VLOOKUP($A13&amp;" ЕДДС",'[40]1'!$B$2:$E$60,3,0)/86400, "")</f>
        <v>0</v>
      </c>
      <c r="K13" s="16">
        <f>_xlfn.IFNA(VLOOKUP($A13&amp;" ЕДДС",'[40]1'!$B$2:$E$60,4,0)/86400, "")</f>
        <v>0</v>
      </c>
      <c r="L13" s="16" t="str">
        <f>_xlfn.IFNA(VLOOKUP($A13&amp;" ЕДДС",'[40]1'!$B$1:$E$60,1,0),"")</f>
        <v>Ершичский ЕДДС</v>
      </c>
      <c r="M13" s="15">
        <f>_xlfn.IFNA(VLOOKUP($A13&amp;" ЕДДС",'[37]1'!$B$2:$F$60000,4,0),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ЕДДС",'[37]1'!$B$2:$F$60000,4,0), "x")</f>
        <v>0</v>
      </c>
      <c r="C14" s="12">
        <f>'[38]1'!$C$34</f>
        <v>133</v>
      </c>
      <c r="D14" s="13">
        <f>_xlfn.IFNA(VLOOKUP($A14,'[39]1'!$A$2:$B$28,2,0), "x")</f>
        <v>22</v>
      </c>
      <c r="E14" s="14">
        <f t="shared" si="0"/>
        <v>-22</v>
      </c>
      <c r="F14" s="12">
        <f>C14-H14-'[38]1'!$C$32</f>
        <v>109</v>
      </c>
      <c r="G14" s="15">
        <f>_xlfn.IFNA(VLOOKUP($A14&amp;" ЕДДС",'[37]1'!$B$2:$F$60000,5,0), "x")</f>
        <v>0</v>
      </c>
      <c r="H14" s="12">
        <f>'[38]1'!$C$33</f>
        <v>11</v>
      </c>
      <c r="I14" s="16">
        <f>_xlfn.IFNA(VLOOKUP($A14&amp;" ЕДДС",'[40]1'!$B$2:$E$60,2,0)/86400, "")</f>
        <v>2.199074074074074E-4</v>
      </c>
      <c r="J14" s="16">
        <f>_xlfn.IFNA(VLOOKUP($A14&amp;" ЕДДС",'[40]1'!$B$2:$E$60,3,0)/86400, "")</f>
        <v>0</v>
      </c>
      <c r="K14" s="16">
        <f>_xlfn.IFNA(VLOOKUP($A14&amp;" ЕДДС",'[40]1'!$B$2:$E$60,4,0)/86400, "")</f>
        <v>0</v>
      </c>
      <c r="L14" s="16" t="str">
        <f>_xlfn.IFNA(VLOOKUP($A14&amp;" ЕДДС",'[40]1'!$B$1:$E$60,1,0),"")</f>
        <v>Кардымовский ЕДДС</v>
      </c>
      <c r="M14" s="15">
        <f>_xlfn.IFNA(VLOOKUP($A14&amp;" ЕДДС",'[37]1'!$B$2:$F$60000,4,0),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ЕДДС",'[37]1'!$B$2:$F$60000,4,0), "x")</f>
        <v>0</v>
      </c>
      <c r="C15" s="12">
        <f>'[38]1'!$C$37</f>
        <v>158</v>
      </c>
      <c r="D15" s="13">
        <f>_xlfn.IFNA(VLOOKUP($A15,'[39]1'!$A$2:$B$28,2,0), "x")</f>
        <v>20</v>
      </c>
      <c r="E15" s="14">
        <f t="shared" si="0"/>
        <v>-20</v>
      </c>
      <c r="F15" s="12">
        <f>C15-H15-'[38]1'!$C$35</f>
        <v>130</v>
      </c>
      <c r="G15" s="15">
        <f>_xlfn.IFNA(VLOOKUP($A15&amp;" ЕДДС",'[37]1'!$B$2:$F$60000,5,0), "x")</f>
        <v>0</v>
      </c>
      <c r="H15" s="12">
        <f>'[38]1'!$C$36</f>
        <v>24</v>
      </c>
      <c r="I15" s="16">
        <f>_xlfn.IFNA(VLOOKUP($A15&amp;" ЕДДС",'[40]1'!$B$2:$E$60,2,0)/86400, "")</f>
        <v>6.5972222222222224E-4</v>
      </c>
      <c r="J15" s="16">
        <f>_xlfn.IFNA(VLOOKUP($A15&amp;" ЕДДС",'[40]1'!$B$2:$E$60,3,0)/86400, "")</f>
        <v>0</v>
      </c>
      <c r="K15" s="16">
        <f>_xlfn.IFNA(VLOOKUP($A15&amp;" ЕДДС",'[40]1'!$B$2:$E$60,4,0)/86400, "")</f>
        <v>0</v>
      </c>
      <c r="L15" s="16" t="str">
        <f>_xlfn.IFNA(VLOOKUP($A15&amp;" ЕДДС",'[40]1'!$B$1:$E$60,1,0),"")</f>
        <v>Краснинский ЕДДС</v>
      </c>
      <c r="M15" s="15">
        <f>_xlfn.IFNA(VLOOKUP($A15&amp;" ЕДДС",'[37]1'!$B$2:$F$60000,4,0),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ЕДДС",'[37]1'!$B$2:$F$60000,4,0), "x")</f>
        <v>0</v>
      </c>
      <c r="C16" s="12">
        <f>'[38]1'!$C$40</f>
        <v>93</v>
      </c>
      <c r="D16" s="13">
        <f>_xlfn.IFNA(VLOOKUP($A16,'[39]1'!$A$2:$B$28,2,0), "x")</f>
        <v>14</v>
      </c>
      <c r="E16" s="14">
        <f t="shared" si="0"/>
        <v>-14</v>
      </c>
      <c r="F16" s="12">
        <f>C16-H16-'[38]1'!$C$38</f>
        <v>73</v>
      </c>
      <c r="G16" s="15">
        <f>_xlfn.IFNA(VLOOKUP($A16&amp;" ЕДДС",'[37]1'!$B$2:$F$60000,5,0), "x")</f>
        <v>0</v>
      </c>
      <c r="H16" s="12">
        <f>'[38]1'!$C$39</f>
        <v>14</v>
      </c>
      <c r="I16" s="16">
        <f>_xlfn.IFNA(VLOOKUP($A16&amp;" ЕДДС",'[40]1'!$B$2:$E$60,2,0)/86400, "")</f>
        <v>4.071759259259259E-2</v>
      </c>
      <c r="J16" s="16">
        <f>_xlfn.IFNA(VLOOKUP($A16&amp;" ЕДДС",'[40]1'!$B$2:$E$60,3,0)/86400, "")</f>
        <v>0</v>
      </c>
      <c r="K16" s="16">
        <f>_xlfn.IFNA(VLOOKUP($A16&amp;" ЕДДС",'[40]1'!$B$2:$E$60,4,0)/86400, "")</f>
        <v>0</v>
      </c>
      <c r="L16" s="16" t="str">
        <f>_xlfn.IFNA(VLOOKUP($A16&amp;" ЕДДС",'[40]1'!$B$1:$E$60,1,0),"")</f>
        <v>Монастырщинский ЕДДС</v>
      </c>
      <c r="M16" s="15">
        <f>_xlfn.IFNA(VLOOKUP($A16&amp;" ЕДДС",'[37]1'!$B$2:$F$60000,4,0),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ЕДДС",'[37]1'!$B$2:$F$60000,4,0), "x")</f>
        <v>0</v>
      </c>
      <c r="C17" s="12">
        <f>'[38]1'!$C$43</f>
        <v>167</v>
      </c>
      <c r="D17" s="13">
        <f>_xlfn.IFNA(VLOOKUP($A17,'[39]1'!$A$2:$B$28,2,0), "x")</f>
        <v>21</v>
      </c>
      <c r="E17" s="14">
        <f t="shared" si="0"/>
        <v>-21</v>
      </c>
      <c r="F17" s="12">
        <f>C17-H17-'[38]1'!$C$41</f>
        <v>134</v>
      </c>
      <c r="G17" s="15">
        <f>_xlfn.IFNA(VLOOKUP($A17&amp;" ЕДДС",'[37]1'!$B$2:$F$60000,5,0), "x")</f>
        <v>0</v>
      </c>
      <c r="H17" s="12">
        <f>'[38]1'!$C$42</f>
        <v>13</v>
      </c>
      <c r="I17" s="16">
        <f>_xlfn.IFNA(VLOOKUP($A17&amp;" ЕДДС",'[40]1'!$B$2:$E$60,2,0)/86400, "")</f>
        <v>1.1574074074074073E-3</v>
      </c>
      <c r="J17" s="16">
        <f>_xlfn.IFNA(VLOOKUP($A17&amp;" ЕДДС",'[40]1'!$B$2:$E$60,3,0)/86400, "")</f>
        <v>0</v>
      </c>
      <c r="K17" s="16">
        <f>_xlfn.IFNA(VLOOKUP($A17&amp;" ЕДДС",'[40]1'!$B$2:$E$60,4,0)/86400, "")</f>
        <v>0</v>
      </c>
      <c r="L17" s="16" t="str">
        <f>_xlfn.IFNA(VLOOKUP($A17&amp;" ЕДДС",'[40]1'!$B$1:$E$60,1,0),"")</f>
        <v>Новодугинский ЕДДС</v>
      </c>
      <c r="M17" s="15">
        <f>_xlfn.IFNA(VLOOKUP($A17&amp;" ЕДДС",'[37]1'!$B$2:$F$60000,4,0),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ЕДДС",'[37]1'!$B$2:$F$60000,4,0), "x")</f>
        <v>0</v>
      </c>
      <c r="C18" s="12">
        <f>'[38]1'!$C$46</f>
        <v>433</v>
      </c>
      <c r="D18" s="13">
        <f>_xlfn.IFNA(VLOOKUP($A18,'[39]1'!$A$2:$B$28,2,0), "x")</f>
        <v>71</v>
      </c>
      <c r="E18" s="14">
        <f t="shared" si="0"/>
        <v>-71</v>
      </c>
      <c r="F18" s="12">
        <f>C18-H18-'[38]1'!$C$44</f>
        <v>325</v>
      </c>
      <c r="G18" s="15">
        <f>_xlfn.IFNA(VLOOKUP($A18&amp;" ЕДДС",'[37]1'!$B$2:$F$60000,5,0), "x")</f>
        <v>0</v>
      </c>
      <c r="H18" s="12">
        <f>'[38]1'!$C$45</f>
        <v>64</v>
      </c>
      <c r="I18" s="16">
        <f>_xlfn.IFNA(VLOOKUP($A18&amp;" ЕДДС",'[40]1'!$B$2:$E$60,2,0)/86400, "")</f>
        <v>2.7777777777777778E-4</v>
      </c>
      <c r="J18" s="16">
        <f>_xlfn.IFNA(VLOOKUP($A18&amp;" ЕДДС",'[40]1'!$B$2:$E$60,3,0)/86400, "")</f>
        <v>0</v>
      </c>
      <c r="K18" s="16">
        <f>_xlfn.IFNA(VLOOKUP($A18&amp;" ЕДДС",'[40]1'!$B$2:$E$60,4,0)/86400, "")</f>
        <v>0</v>
      </c>
      <c r="L18" s="16" t="str">
        <f>_xlfn.IFNA(VLOOKUP($A18&amp;" ЕДДС",'[40]1'!$B$1:$E$60,1,0),"")</f>
        <v>Починковский ЕДДС</v>
      </c>
      <c r="M18" s="15">
        <f>_xlfn.IFNA(VLOOKUP($A18&amp;" ЕДДС",'[37]1'!$B$2:$F$60000,4,0),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ЕДДС",'[37]1'!$B$2:$F$60000,4,0), "x")</f>
        <v>0</v>
      </c>
      <c r="C19" s="12">
        <f>'[38]1'!$C$49</f>
        <v>1273</v>
      </c>
      <c r="D19" s="13">
        <f>_xlfn.IFNA(VLOOKUP($A19,'[39]1'!$A$2:$B$28,2,0), "x")</f>
        <v>149</v>
      </c>
      <c r="E19" s="14">
        <f t="shared" si="0"/>
        <v>-149</v>
      </c>
      <c r="F19" s="12">
        <f>C19-H19-'[38]1'!$C$47</f>
        <v>1053</v>
      </c>
      <c r="G19" s="15">
        <f>_xlfn.IFNA(VLOOKUP($A19&amp;" ЕДДС",'[37]1'!$B$2:$F$60000,5,0), "x")</f>
        <v>0</v>
      </c>
      <c r="H19" s="12">
        <f>'[38]1'!$C$48</f>
        <v>122</v>
      </c>
      <c r="I19" s="16">
        <f>_xlfn.IFNA(VLOOKUP($A19&amp;" ЕДДС",'[40]1'!$B$2:$E$60,2,0)/86400, "")</f>
        <v>1.1458333333333333E-3</v>
      </c>
      <c r="J19" s="16">
        <f>_xlfn.IFNA(VLOOKUP($A19&amp;" ЕДДС",'[40]1'!$B$2:$E$60,3,0)/86400, "")</f>
        <v>0</v>
      </c>
      <c r="K19" s="16">
        <f>_xlfn.IFNA(VLOOKUP($A19&amp;" ЕДДС",'[40]1'!$B$2:$E$60,4,0)/86400, "")</f>
        <v>0</v>
      </c>
      <c r="L19" s="16" t="str">
        <f>_xlfn.IFNA(VLOOKUP($A19&amp;" ЕДДС",'[40]1'!$B$1:$E$60,1,0),"")</f>
        <v>Рославльский ЕДДС</v>
      </c>
      <c r="M19" s="15">
        <f>_xlfn.IFNA(VLOOKUP($A19&amp;" ЕДДС",'[37]1'!$B$2:$F$60000,4,0),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ЕДДС",'[37]1'!$B$2:$F$60000,4,0), "x")</f>
        <v>0</v>
      </c>
      <c r="C20" s="12">
        <f>'[38]1'!$C$52</f>
        <v>283</v>
      </c>
      <c r="D20" s="13">
        <f>_xlfn.IFNA(VLOOKUP($A20,'[39]1'!$A$2:$B$28,2,0), "x")</f>
        <v>36</v>
      </c>
      <c r="E20" s="14">
        <f t="shared" si="0"/>
        <v>-36</v>
      </c>
      <c r="F20" s="12">
        <f>C20-H20-'[38]1'!$C$50</f>
        <v>242</v>
      </c>
      <c r="G20" s="15">
        <f>_xlfn.IFNA(VLOOKUP($A20&amp;" ЕДДС",'[37]1'!$B$2:$F$60000,5,0), "x")</f>
        <v>0</v>
      </c>
      <c r="H20" s="12">
        <f>'[38]1'!$C$51</f>
        <v>21</v>
      </c>
      <c r="I20" s="16">
        <f>_xlfn.IFNA(VLOOKUP($A20&amp;" ЕДДС",'[40]1'!$B$2:$E$60,2,0)/86400, "")</f>
        <v>3.5879629629629629E-4</v>
      </c>
      <c r="J20" s="16">
        <f>_xlfn.IFNA(VLOOKUP($A20&amp;" ЕДДС",'[40]1'!$B$2:$E$60,3,0)/86400, "")</f>
        <v>0</v>
      </c>
      <c r="K20" s="16">
        <f>_xlfn.IFNA(VLOOKUP($A20&amp;" ЕДДС",'[40]1'!$B$2:$E$60,4,0)/86400, "")</f>
        <v>0</v>
      </c>
      <c r="L20" s="16" t="str">
        <f>_xlfn.IFNA(VLOOKUP($A20&amp;" ЕДДС",'[40]1'!$B$1:$E$60,1,0),"")</f>
        <v>Руднянский ЕДДС</v>
      </c>
      <c r="M20" s="15">
        <f>_xlfn.IFNA(VLOOKUP($A20&amp;" ЕДДС",'[37]1'!$B$2:$F$60000,4,0),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ЕДДС",'[37]1'!$B$2:$F$60000,4,0), "x")</f>
        <v>0</v>
      </c>
      <c r="C21" s="12">
        <f>'[38]1'!$C$55</f>
        <v>1055</v>
      </c>
      <c r="D21" s="13">
        <f>_xlfn.IFNA(VLOOKUP($A21,'[39]1'!$A$2:$B$28,2,0), "x")</f>
        <v>151</v>
      </c>
      <c r="E21" s="14">
        <f t="shared" si="0"/>
        <v>-151</v>
      </c>
      <c r="F21" s="12">
        <f>C21-H21-'[38]1'!$C$53</f>
        <v>665</v>
      </c>
      <c r="G21" s="15">
        <f>_xlfn.IFNA(VLOOKUP($A21&amp;" ЕДДС",'[37]1'!$B$2:$F$60000,5,0), "x")</f>
        <v>0</v>
      </c>
      <c r="H21" s="12">
        <f>'[38]1'!$C$54</f>
        <v>300</v>
      </c>
      <c r="I21" s="16">
        <f>_xlfn.IFNA(VLOOKUP($A21&amp;" ЕДДС",'[40]1'!$B$2:$E$60,2,0)/86400, "")</f>
        <v>3.5879629629629629E-4</v>
      </c>
      <c r="J21" s="16">
        <f>_xlfn.IFNA(VLOOKUP($A21&amp;" ЕДДС",'[40]1'!$B$2:$E$60,3,0)/86400, "")</f>
        <v>0</v>
      </c>
      <c r="K21" s="16">
        <f>_xlfn.IFNA(VLOOKUP($A21&amp;" ЕДДС",'[40]1'!$B$2:$E$60,4,0)/86400, "")</f>
        <v>0</v>
      </c>
      <c r="L21" s="16" t="str">
        <f>_xlfn.IFNA(VLOOKUP($A21&amp;" ЕДДС",'[40]1'!$B$1:$E$60,1,0),"")</f>
        <v>Сафоновский ЕДДС</v>
      </c>
      <c r="M21" s="15">
        <f>_xlfn.IFNA(VLOOKUP($A21&amp;" ЕДДС",'[37]1'!$B$2:$F$60000,4,0), "x")</f>
        <v>0</v>
      </c>
      <c r="N21" s="6"/>
    </row>
    <row r="22" spans="1:14" ht="15.75" x14ac:dyDescent="0.25">
      <c r="A22" s="10" t="s">
        <v>30</v>
      </c>
      <c r="B22" s="22">
        <f>_xlfn.IFNA(VLOOKUP("ЕДДС",'[37]1'!$B$2:$D$60000,2,0), "x")</f>
        <v>0</v>
      </c>
      <c r="C22" s="12">
        <f>'[38]1'!$C$58</f>
        <v>18005</v>
      </c>
      <c r="D22" s="13">
        <f>_xlfn.IFNA(VLOOKUP($A22,'[39]1'!$A$2:$B$28,2,0), "0")+_xlfn.IFNA(VLOOKUP($N22,'[39]1'!$A$2:$B$28,2,0), "x")</f>
        <v>861</v>
      </c>
      <c r="E22" s="14">
        <f t="shared" si="0"/>
        <v>-861</v>
      </c>
      <c r="F22" s="12">
        <f>C22-H22-'[38]1'!$C$56</f>
        <v>14248</v>
      </c>
      <c r="G22" s="22">
        <f>_xlfn.IFNA(VLOOKUP("ЕДДС",'[37]1'!$B$2:$D$60000,3,0), "x")</f>
        <v>0</v>
      </c>
      <c r="H22" s="12">
        <f>'[38]1'!$C$57</f>
        <v>464</v>
      </c>
      <c r="I22" s="16">
        <f>_xlfn.IFNA(VLOOKUP("ЕДДС",'[40]1'!$B$2:$E$60,2,0)/86400, "")</f>
        <v>3.1250000000000001E-4</v>
      </c>
      <c r="J22" s="16">
        <f>_xlfn.IFNA(VLOOKUP("ЕДДС",'[40]1'!$B$2:$E$60,3,0)/86400, "")</f>
        <v>0</v>
      </c>
      <c r="K22" s="16">
        <f>_xlfn.IFNA(VLOOKUP("ЕДДС",'[40]1'!$B$2:$E$60,4,0)/86400, "")</f>
        <v>0</v>
      </c>
      <c r="L22" s="16" t="str">
        <f>_xlfn.IFNA(VLOOKUP("ЕДДС",'[40]1'!$B$1:$E$60,1,0),"")</f>
        <v>ЕДДС</v>
      </c>
      <c r="M22" s="22">
        <f>_xlfn.IFNA(VLOOKUP("ЕДДС",'[37]1'!$B$2:$F$60000,4,0),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ЕДДС",'[37]1'!$B$2:$F$60000,4,0), "x")</f>
        <v>0</v>
      </c>
      <c r="C23" s="12">
        <f>'[38]1'!$C$61</f>
        <v>1161</v>
      </c>
      <c r="D23" s="13">
        <f>_xlfn.IFNA(VLOOKUP($N23,'[39]1'!$A$2:$B$28,2,0), "x")</f>
        <v>164</v>
      </c>
      <c r="E23" s="24">
        <f t="shared" si="0"/>
        <v>-164</v>
      </c>
      <c r="F23" s="12">
        <f>C23-H23-'[38]1'!$C$59</f>
        <v>999</v>
      </c>
      <c r="G23" s="15">
        <f>_xlfn.IFNA(VLOOKUP($A23&amp;" ЕДДС",'[37]1'!$B$2:$F$60000,5,0), "x")</f>
        <v>0</v>
      </c>
      <c r="H23" s="12">
        <f>'[38]1'!$C$60</f>
        <v>91</v>
      </c>
      <c r="I23" s="16">
        <f>_xlfn.IFNA(VLOOKUP($A23&amp;" ЕДДС",'[40]1'!$B$2:$E$60,2,0)/86400, "")</f>
        <v>7.7546296296296293E-4</v>
      </c>
      <c r="J23" s="16">
        <f>_xlfn.IFNA(VLOOKUP($A23&amp;" ЕДДС",'[40]1'!$B$2:$E$60,3,0)/86400, "")</f>
        <v>0</v>
      </c>
      <c r="K23" s="16">
        <f>_xlfn.IFNA(VLOOKUP($A23&amp;" ЕДДС",'[40]1'!$B$2:$E$60,4,0)/86400, "")</f>
        <v>0</v>
      </c>
      <c r="L23" s="16" t="str">
        <f>_xlfn.IFNA(VLOOKUP($A23&amp;" ЕДДС",'[40]1'!$B$1:$E$60,1,0),"")</f>
        <v>Смоленский район ЕДДС</v>
      </c>
      <c r="M23" s="15">
        <f>_xlfn.IFNA(VLOOKUP($A23&amp;" ЕДДС",'[37]1'!$B$2:$F$60000,4,0),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ЕДДС",'[37]1'!$B$2:$F$60000,4,0), "x")</f>
        <v>0</v>
      </c>
      <c r="C24" s="12">
        <f>'[38]1'!$C$64</f>
        <v>144</v>
      </c>
      <c r="D24" s="13">
        <f>_xlfn.IFNA(VLOOKUP($A24,'[39]1'!$A$2:$B$28,2,0), "x")</f>
        <v>11</v>
      </c>
      <c r="E24" s="14">
        <f t="shared" si="0"/>
        <v>-11</v>
      </c>
      <c r="F24" s="12">
        <f>C24-H24-'[38]1'!$C$62</f>
        <v>110</v>
      </c>
      <c r="G24" s="15">
        <f>_xlfn.IFNA(VLOOKUP($A24&amp;" ЕДДС",'[37]1'!$B$2:$F$60000,5,0), "x")</f>
        <v>0</v>
      </c>
      <c r="H24" s="12">
        <f>'[38]1'!$C$63</f>
        <v>14</v>
      </c>
      <c r="I24" s="16">
        <f>_xlfn.IFNA(VLOOKUP($A24&amp;" ЕДДС",'[40]1'!$B$2:$E$60,2,0)/86400, "")</f>
        <v>3.5879629629629629E-4</v>
      </c>
      <c r="J24" s="16">
        <f>_xlfn.IFNA(VLOOKUP($A24&amp;" ЕДДС",'[40]1'!$B$2:$E$60,3,0)/86400, "")</f>
        <v>0</v>
      </c>
      <c r="K24" s="16">
        <f>_xlfn.IFNA(VLOOKUP($A24&amp;" ЕДДС",'[40]1'!$B$2:$E$60,4,0)/86400, "")</f>
        <v>0</v>
      </c>
      <c r="L24" s="16" t="str">
        <f>_xlfn.IFNA(VLOOKUP($A24&amp;" ЕДДС",'[40]1'!$B$1:$E$60,1,0),"")</f>
        <v>Сычевский ЕДДС</v>
      </c>
      <c r="M24" s="15">
        <f>_xlfn.IFNA(VLOOKUP($A24&amp;" ЕДДС",'[37]1'!$B$2:$F$60000,4,0),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ЕДДС",'[37]1'!$B$2:$F$60000,4,0), "x")</f>
        <v>0</v>
      </c>
      <c r="C25" s="12">
        <f>'[38]1'!$C$67</f>
        <v>82</v>
      </c>
      <c r="D25" s="13">
        <f>_xlfn.IFNA(VLOOKUP($A25,'[39]1'!$A$2:$B$28,2,0), "x")</f>
        <v>10</v>
      </c>
      <c r="E25" s="14">
        <f t="shared" si="0"/>
        <v>-10</v>
      </c>
      <c r="F25" s="12">
        <f>C25-H25-'[38]1'!$C$65</f>
        <v>63</v>
      </c>
      <c r="G25" s="15">
        <f>_xlfn.IFNA(VLOOKUP($A25&amp;" ЕДДС",'[37]1'!$B$2:$F$60000,5,0), "x")</f>
        <v>0</v>
      </c>
      <c r="H25" s="12">
        <f>'[38]1'!$C$66</f>
        <v>11</v>
      </c>
      <c r="I25" s="16">
        <f>_xlfn.IFNA(VLOOKUP($A25&amp;" ЕДДС",'[40]1'!$B$2:$E$60,2,0)/86400, "")</f>
        <v>2.8935185185185184E-4</v>
      </c>
      <c r="J25" s="16">
        <f>_xlfn.IFNA(VLOOKUP($A25&amp;" ЕДДС",'[40]1'!$B$2:$E$60,3,0)/86400, "")</f>
        <v>0</v>
      </c>
      <c r="K25" s="16">
        <f>_xlfn.IFNA(VLOOKUP($A25&amp;" ЕДДС",'[40]1'!$B$2:$E$60,4,0)/86400, "")</f>
        <v>0</v>
      </c>
      <c r="L25" s="16" t="str">
        <f>_xlfn.IFNA(VLOOKUP($A25&amp;" ЕДДС",'[40]1'!$B$1:$E$60,1,0),"")</f>
        <v>Темкинский ЕДДС</v>
      </c>
      <c r="M25" s="15">
        <f>_xlfn.IFNA(VLOOKUP($A25&amp;" ЕДДС",'[37]1'!$B$2:$F$60000,4,0),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ЕДДС",'[37]1'!$B$2:$F$60000,4,0), "x")</f>
        <v>0</v>
      </c>
      <c r="C26" s="12">
        <f>'[38]1'!$C$70</f>
        <v>175</v>
      </c>
      <c r="D26" s="13">
        <f>_xlfn.IFNA(VLOOKUP($A26,'[39]1'!$A$2:$B$28,2,0), "x")</f>
        <v>19</v>
      </c>
      <c r="E26" s="14">
        <f t="shared" si="0"/>
        <v>-19</v>
      </c>
      <c r="F26" s="12">
        <f>C26-H26-'[38]1'!$C$68</f>
        <v>138</v>
      </c>
      <c r="G26" s="15">
        <f>_xlfn.IFNA(VLOOKUP($A26&amp;" ЕДДС",'[37]1'!$B$2:$F$60000,5,0), "x")</f>
        <v>0</v>
      </c>
      <c r="H26" s="12">
        <f>'[38]1'!$C$69</f>
        <v>26</v>
      </c>
      <c r="I26" s="16">
        <f>_xlfn.IFNA(VLOOKUP($A26&amp;" ЕДДС",'[40]1'!$B$2:$E$60,2,0)/86400, "")</f>
        <v>7.291666666666667E-4</v>
      </c>
      <c r="J26" s="16">
        <f>_xlfn.IFNA(VLOOKUP($A26&amp;" ЕДДС",'[40]1'!$B$2:$E$60,3,0)/86400, "")</f>
        <v>0</v>
      </c>
      <c r="K26" s="16">
        <f>_xlfn.IFNA(VLOOKUP($A26&amp;" ЕДДС",'[40]1'!$B$2:$E$60,4,0)/86400, "")</f>
        <v>0</v>
      </c>
      <c r="L26" s="16" t="str">
        <f>_xlfn.IFNA(VLOOKUP($A26&amp;" ЕДДС",'[40]1'!$B$1:$E$60,1,0),"")</f>
        <v>Угранский ЕДДС</v>
      </c>
      <c r="M26" s="15">
        <f>_xlfn.IFNA(VLOOKUP($A26&amp;" ЕДДС",'[37]1'!$B$2:$F$60000,4,0),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ЕДДС",'[37]1'!$B$2:$F$60000,4,0), "x")</f>
        <v>0</v>
      </c>
      <c r="C27" s="12">
        <f>'[38]1'!$C$73</f>
        <v>140</v>
      </c>
      <c r="D27" s="13">
        <f>_xlfn.IFNA(VLOOKUP($N27,'[39]1'!$A$2:$B$28,2,0), "x")</f>
        <v>16</v>
      </c>
      <c r="E27" s="14">
        <f t="shared" si="0"/>
        <v>-16</v>
      </c>
      <c r="F27" s="12">
        <f>C27-H27-'[38]1'!$C$71</f>
        <v>126</v>
      </c>
      <c r="G27" s="15">
        <f>_xlfn.IFNA(VLOOKUP($A27&amp;" ЕДДС",'[37]1'!$B$2:$F$60000,5,0), "x")</f>
        <v>0</v>
      </c>
      <c r="H27" s="12">
        <f>'[38]1'!$C$72</f>
        <v>8</v>
      </c>
      <c r="I27" s="16">
        <f>_xlfn.IFNA(VLOOKUP($A27&amp;" ЕДДС",'[40]1'!$B$2:$E$60,2,0)/86400, "")</f>
        <v>2.8472222222222223E-3</v>
      </c>
      <c r="J27" s="16">
        <f>_xlfn.IFNA(VLOOKUP($A27&amp;" ЕДДС",'[40]1'!$B$2:$E$60,3,0)/86400, "")</f>
        <v>0</v>
      </c>
      <c r="K27" s="16">
        <f>_xlfn.IFNA(VLOOKUP($A27&amp;" ЕДДС",'[40]1'!$B$2:$E$60,4,0)/86400, "")</f>
        <v>0</v>
      </c>
      <c r="L27" s="16" t="str">
        <f>_xlfn.IFNA(VLOOKUP($A27&amp;" ЕДДС",'[40]1'!$B$1:$E$60,1,0),"")</f>
        <v>Х.-Жирковский ЕДДС</v>
      </c>
      <c r="M27" s="15">
        <f>_xlfn.IFNA(VLOOKUP($A27&amp;" ЕДДС",'[37]1'!$B$2:$F$60000,4,0),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ЕДДС",'[37]1'!$B$2:$F$60000,4,0), "x")</f>
        <v>0</v>
      </c>
      <c r="C28" s="12">
        <f>'[38]1'!$C$76</f>
        <v>110</v>
      </c>
      <c r="D28" s="13">
        <f>_xlfn.IFNA(VLOOKUP($A28,'[39]1'!$A$2:$B$28,2,0), "x")</f>
        <v>14</v>
      </c>
      <c r="E28" s="14">
        <f t="shared" si="0"/>
        <v>-14</v>
      </c>
      <c r="F28" s="12">
        <f>C28-H28-'[38]1'!$C$74</f>
        <v>83</v>
      </c>
      <c r="G28" s="15">
        <f>_xlfn.IFNA(VLOOKUP($A28&amp;" ЕДДС",'[37]1'!$B$2:$F$60000,5,0), "x")</f>
        <v>0</v>
      </c>
      <c r="H28" s="12">
        <f>'[38]1'!$C$75</f>
        <v>11</v>
      </c>
      <c r="I28" s="16">
        <f>_xlfn.IFNA(VLOOKUP($A28&amp;" ЕДДС",'[40]1'!$B$2:$E$60,2,0)/86400, "")</f>
        <v>3.2175925925925926E-3</v>
      </c>
      <c r="J28" s="16">
        <f>_xlfn.IFNA(VLOOKUP($A28&amp;" ЕДДС",'[40]1'!$B$2:$E$60,3,0)/86400, "")</f>
        <v>0</v>
      </c>
      <c r="K28" s="16">
        <f>_xlfn.IFNA(VLOOKUP($A28&amp;" ЕДДС",'[40]1'!$B$2:$E$60,4,0)/86400, "")</f>
        <v>0</v>
      </c>
      <c r="L28" s="16" t="str">
        <f>_xlfn.IFNA(VLOOKUP($A28&amp;" ЕДДС",'[40]1'!$B$1:$E$60,1,0),"")</f>
        <v>Хиславичский ЕДДС</v>
      </c>
      <c r="M28" s="15">
        <f>_xlfn.IFNA(VLOOKUP($A28&amp;" ЕДДС",'[37]1'!$B$2:$F$60000,4,0),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ЕДДС",'[37]1'!$B$2:$F$60000,4,0), "x")</f>
        <v>0</v>
      </c>
      <c r="C29" s="12">
        <f>'[38]1'!$C$79</f>
        <v>98</v>
      </c>
      <c r="D29" s="13">
        <f>_xlfn.IFNA(VLOOKUP($A29,'[39]1'!$A$2:$B$28,2,0), "x")</f>
        <v>18</v>
      </c>
      <c r="E29" s="14">
        <f t="shared" si="0"/>
        <v>-18</v>
      </c>
      <c r="F29" s="12">
        <f>C29-H29-'[38]1'!$C$77</f>
        <v>76</v>
      </c>
      <c r="G29" s="15">
        <f>_xlfn.IFNA(VLOOKUP($A29&amp;" ЕДДС",'[37]1'!$B$2:$F$60000,5,0), "x")</f>
        <v>0</v>
      </c>
      <c r="H29" s="12">
        <f>'[38]1'!$C$78</f>
        <v>15</v>
      </c>
      <c r="I29" s="16">
        <f>_xlfn.IFNA(VLOOKUP($A29&amp;" ЕДДС",'[40]1'!$B$2:$E$60,2,0)/86400, "")</f>
        <v>2.0486111111111113E-3</v>
      </c>
      <c r="J29" s="16">
        <f>_xlfn.IFNA(VLOOKUP($A29&amp;" ЕДДС",'[40]1'!$B$2:$E$60,3,0)/86400, "")</f>
        <v>0</v>
      </c>
      <c r="K29" s="16">
        <f>_xlfn.IFNA(VLOOKUP($A29&amp;" ЕДДС",'[40]1'!$B$2:$E$60,4,0)/86400, "")</f>
        <v>0</v>
      </c>
      <c r="L29" s="16" t="str">
        <f>_xlfn.IFNA(VLOOKUP($A29&amp;" ЕДДС",'[40]1'!$B$1:$E$60,1,0),"")</f>
        <v>Шумячский ЕДДС</v>
      </c>
      <c r="M29" s="15">
        <f>_xlfn.IFNA(VLOOKUP($A29&amp;" ЕДДС",'[37]1'!$B$2:$F$60000,4,0),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ЕДДС",'[37]1'!$B$2:$F$60000,4,0), "x")</f>
        <v>0</v>
      </c>
      <c r="C30" s="12">
        <f>'[38]1'!$C$82</f>
        <v>850</v>
      </c>
      <c r="D30" s="13">
        <f>_xlfn.IFNA(VLOOKUP($A30,'[39]1'!$A$2:$B$30,2,0), "x")</f>
        <v>91</v>
      </c>
      <c r="E30" s="14">
        <f t="shared" si="0"/>
        <v>-91</v>
      </c>
      <c r="F30" s="12">
        <f>C30-H30-'[38]1'!$C$80</f>
        <v>716</v>
      </c>
      <c r="G30" s="15">
        <f>_xlfn.IFNA(VLOOKUP($A30&amp;" ЕДДС",'[37]1'!$B$2:$F$60000,5,0), "x")</f>
        <v>0</v>
      </c>
      <c r="H30" s="12">
        <f>'[38]1'!$C$81</f>
        <v>75</v>
      </c>
      <c r="I30" s="16">
        <f>_xlfn.IFNA(VLOOKUP($A30&amp;" ЕДДС",'[40]1'!$B$2:$E$60,2,0)/86400, "")</f>
        <v>1.2152777777777778E-3</v>
      </c>
      <c r="J30" s="16">
        <f>_xlfn.IFNA(VLOOKUP($A30&amp;" ЕДДС",'[40]1'!$B$2:$E$60,3,0)/86400, "")</f>
        <v>0</v>
      </c>
      <c r="K30" s="16">
        <f>_xlfn.IFNA(VLOOKUP($A30&amp;" ЕДДС",'[40]1'!$B$2:$E$60,4,0)/86400, "")</f>
        <v>0</v>
      </c>
      <c r="L30" s="16" t="str">
        <f>_xlfn.IFNA(VLOOKUP($A30&amp;" ЕДДС",'[40]1'!$B$1:$E$60,1,0),"")</f>
        <v>Ярцевский ЕДДС</v>
      </c>
      <c r="M30" s="15">
        <f>_xlfn.IFNA(VLOOKUP($A30&amp;" ЕДДС",'[37]1'!$B$2:$F$60000,4,0),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27716</v>
      </c>
      <c r="D31" s="25">
        <f t="shared" si="1"/>
        <v>2192</v>
      </c>
      <c r="E31" s="25">
        <f t="shared" si="1"/>
        <v>-2192</v>
      </c>
      <c r="F31" s="25">
        <f t="shared" si="1"/>
        <v>22015</v>
      </c>
      <c r="G31" s="25">
        <f t="shared" si="1"/>
        <v>0</v>
      </c>
      <c r="H31" s="25">
        <f t="shared" si="1"/>
        <v>1639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29" priority="2" operator="equal">
      <formula>0</formula>
    </cfRule>
    <cfRule type="cellIs" dxfId="28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43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5">
        <f>_xlfn.IFNA(VLOOKUP($A4&amp;" ЕДДС",'[41]1'!$B$2:$F$60000,4,0), "x")</f>
        <v>0</v>
      </c>
      <c r="C4" s="12">
        <f>'[42]1'!$C$4</f>
        <v>113</v>
      </c>
      <c r="D4" s="13">
        <f>_xlfn.IFNA(VLOOKUP($A4,'[43]1'!$A$2:$B$28,2,0), "x")</f>
        <v>11</v>
      </c>
      <c r="E4" s="14">
        <f t="shared" ref="E4:E30" si="0">B4-D4-G4</f>
        <v>-11</v>
      </c>
      <c r="F4" s="12">
        <f>C4-H4-'[42]1'!$C$2</f>
        <v>99</v>
      </c>
      <c r="G4" s="15">
        <f>_xlfn.IFNA(VLOOKUP($A4&amp;" ЕДДС",'[41]1'!$B$2:$F$60000,5,0), "x")</f>
        <v>0</v>
      </c>
      <c r="H4" s="12">
        <f>'[42]1'!$C$3</f>
        <v>9</v>
      </c>
      <c r="I4" s="16">
        <f>_xlfn.IFNA(VLOOKUP($A4&amp;" ЕДДС",'[44]1'!$B$2:$E$60,2,0)/86400, "")</f>
        <v>1.1400462962962963E-2</v>
      </c>
      <c r="J4" s="16">
        <f>_xlfn.IFNA(VLOOKUP($A4&amp;" ЕДДС",'[44]1'!$B$2:$E$60,3,0)/86400, "")</f>
        <v>0</v>
      </c>
      <c r="K4" s="16">
        <f>_xlfn.IFNA(VLOOKUP($A4&amp;" ЕДДС",'[44]1'!$B$2:$E$60,4,0)/86400, "")</f>
        <v>0</v>
      </c>
      <c r="L4" s="16" t="str">
        <f>_xlfn.IFNA(VLOOKUP($A4&amp;" ЕДДС",'[44]1'!$B$1:$E$60,1,0),"")</f>
        <v>Велижский ЕДДС</v>
      </c>
      <c r="M4" s="15">
        <f>_xlfn.IFNA(VLOOKUP($A4&amp;" ЕДДС",'[41]1'!$B$2:$F$60000,4,0),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ЕДДС",'[41]1'!$B$2:$F$60000,4,0), "x")</f>
        <v>0</v>
      </c>
      <c r="C5" s="12">
        <f>'[42]1'!$C$7</f>
        <v>1361</v>
      </c>
      <c r="D5" s="13">
        <f>_xlfn.IFNA(VLOOKUP($A5,'[43]1'!$A$2:$B$28,2,0), "x")</f>
        <v>178</v>
      </c>
      <c r="E5" s="14">
        <f t="shared" si="0"/>
        <v>-178</v>
      </c>
      <c r="F5" s="12">
        <f>C5-H5-'[42]1'!$C$5</f>
        <v>1106</v>
      </c>
      <c r="G5" s="15">
        <f>_xlfn.IFNA(VLOOKUP($A5&amp;" ЕДДС",'[41]1'!$B$2:$F$60000,5,0), "x")</f>
        <v>0</v>
      </c>
      <c r="H5" s="12">
        <f>'[42]1'!$C$6</f>
        <v>138</v>
      </c>
      <c r="I5" s="16">
        <f>_xlfn.IFNA(VLOOKUP($A5&amp;" ЕДДС",'[44]1'!$B$2:$E$60,2,0)/86400, "")</f>
        <v>7.1759259259259259E-4</v>
      </c>
      <c r="J5" s="16">
        <f>_xlfn.IFNA(VLOOKUP($A5&amp;" ЕДДС",'[44]1'!$B$2:$E$60,3,0)/86400, "")</f>
        <v>0</v>
      </c>
      <c r="K5" s="16">
        <f>_xlfn.IFNA(VLOOKUP($A5&amp;" ЕДДС",'[44]1'!$B$2:$E$60,4,0)/86400, "")</f>
        <v>0</v>
      </c>
      <c r="L5" s="16" t="str">
        <f>_xlfn.IFNA(VLOOKUP($A5&amp;" ЕДДС",'[44]1'!$B$1:$E$60,1,0),"")</f>
        <v>Вяземский ЕДДС</v>
      </c>
      <c r="M5" s="15">
        <f>_xlfn.IFNA(VLOOKUP($A5&amp;" ЕДДС",'[41]1'!$B$2:$F$60000,4,0),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ЕДДС",'[41]1'!$B$2:$F$60000,4,0), "x")</f>
        <v>0</v>
      </c>
      <c r="C6" s="12">
        <f>'[42]1'!$C$10</f>
        <v>677</v>
      </c>
      <c r="D6" s="13">
        <f>_xlfn.IFNA(VLOOKUP($A6,'[43]1'!$A$2:$B$28,2,0), "x")</f>
        <v>136</v>
      </c>
      <c r="E6" s="14">
        <f t="shared" si="0"/>
        <v>-136</v>
      </c>
      <c r="F6" s="12">
        <f>C6-H6-'[42]1'!$C$8</f>
        <v>553</v>
      </c>
      <c r="G6" s="15">
        <f>_xlfn.IFNA(VLOOKUP($A6&amp;" ЕДДС",'[41]1'!$B$2:$F$60000,5,0), "x")</f>
        <v>0</v>
      </c>
      <c r="H6" s="12">
        <f>'[42]1'!$C$9</f>
        <v>79</v>
      </c>
      <c r="I6" s="16">
        <f>_xlfn.IFNA(VLOOKUP($A6&amp;" ЕДДС",'[44]1'!$B$2:$E$60,2,0)/86400, "")</f>
        <v>3.8194444444444446E-4</v>
      </c>
      <c r="J6" s="16">
        <f>_xlfn.IFNA(VLOOKUP($A6&amp;" ЕДДС",'[44]1'!$B$2:$E$60,3,0)/86400, "")</f>
        <v>0</v>
      </c>
      <c r="K6" s="16">
        <f>_xlfn.IFNA(VLOOKUP($A6&amp;" ЕДДС",'[44]1'!$B$2:$E$60,4,0)/86400, "")</f>
        <v>0</v>
      </c>
      <c r="L6" s="16" t="str">
        <f>_xlfn.IFNA(VLOOKUP($A6&amp;" ЕДДС",'[44]1'!$B$1:$E$60,1,0),"")</f>
        <v>Гагаринский ЕДДС</v>
      </c>
      <c r="M6" s="15">
        <f>_xlfn.IFNA(VLOOKUP($A6&amp;" ЕДДС",'[41]1'!$B$2:$F$60000,4,0), "x")</f>
        <v>0</v>
      </c>
      <c r="N6" s="6"/>
    </row>
    <row r="7" spans="1:14" ht="15.75" x14ac:dyDescent="0.25">
      <c r="A7" s="10" t="s">
        <v>13</v>
      </c>
      <c r="B7" s="17" t="str">
        <f>_xlfn.IFNA(VLOOKUP($A7&amp;" ЕДДС",'[41]1'!$B$2:$F$60000,4,0), "-1")</f>
        <v>-1</v>
      </c>
      <c r="C7" s="12">
        <f>'[42]1'!$C$13</f>
        <v>22</v>
      </c>
      <c r="D7" s="13">
        <f>_xlfn.IFNA(VLOOKUP($A7,'[43]1'!$A$2:$B$28,2,0), "x")</f>
        <v>9</v>
      </c>
      <c r="E7" s="14">
        <f t="shared" si="0"/>
        <v>-10</v>
      </c>
      <c r="F7" s="12">
        <f>C7-H7-'[42]1'!$C$11</f>
        <v>15</v>
      </c>
      <c r="G7" s="17">
        <f>_xlfn.IFNA(VLOOKUP($A7&amp;" ЕДДС",'[41]1'!$B$2:$F$60000,5,0), "-1")+1</f>
        <v>0</v>
      </c>
      <c r="H7" s="12">
        <f>'[42]1'!$C$12</f>
        <v>4</v>
      </c>
      <c r="I7" s="16">
        <f>_xlfn.IFNA(VLOOKUP($A7&amp;" ЕДДС",'[44]1'!$B$2:$E$60,2,0)/86400, "")</f>
        <v>9.4907407407407406E-3</v>
      </c>
      <c r="J7" s="16">
        <f>_xlfn.IFNA(VLOOKUP($A7&amp;" ЕДДС",'[44]1'!$B$2:$E$60,3,0)/86400, "")</f>
        <v>0</v>
      </c>
      <c r="K7" s="16">
        <f>_xlfn.IFNA(VLOOKUP($A7&amp;" ЕДДС",'[44]1'!$B$2:$E$60,4,0)/86400, "")</f>
        <v>0</v>
      </c>
      <c r="L7" s="16" t="str">
        <f>_xlfn.IFNA(VLOOKUP($A7&amp;" ЕДДС",'[44]1'!$B$1:$E$60,1,0),"")</f>
        <v>Глинковский ЕДДС</v>
      </c>
      <c r="M7" s="18" t="str">
        <f>_xlfn.IFNA(VLOOKUP($A7&amp;" ЕДДС",'[41]1'!$B$2:$F$60000,4,0), "-99999")</f>
        <v>-99999</v>
      </c>
      <c r="N7" s="19" t="s">
        <v>14</v>
      </c>
    </row>
    <row r="8" spans="1:14" ht="15.75" x14ac:dyDescent="0.25">
      <c r="A8" s="10" t="s">
        <v>15</v>
      </c>
      <c r="B8" s="15">
        <f>_xlfn.IFNA(VLOOKUP($A8&amp;" ЕДДС",'[41]1'!$B$2:$F$60000,4,0), "x")</f>
        <v>0</v>
      </c>
      <c r="C8" s="12">
        <f>'[42]1'!$C$16</f>
        <v>239</v>
      </c>
      <c r="D8" s="13">
        <f>_xlfn.IFNA(VLOOKUP($A8,'[43]1'!$A$2:$B$28,2,0), "x")</f>
        <v>25</v>
      </c>
      <c r="E8" s="14">
        <f t="shared" si="0"/>
        <v>-25</v>
      </c>
      <c r="F8" s="12">
        <f>C8-H8-'[42]1'!$C$14</f>
        <v>208</v>
      </c>
      <c r="G8" s="15">
        <f>_xlfn.IFNA(VLOOKUP($A8&amp;" ЕДДС",'[41]1'!$B$2:$F$60000,5,0), "x")</f>
        <v>0</v>
      </c>
      <c r="H8" s="12">
        <f>'[42]1'!$C$15</f>
        <v>22</v>
      </c>
      <c r="I8" s="16">
        <f>_xlfn.IFNA(VLOOKUP($A8&amp;" ЕДДС",'[44]1'!$B$2:$E$60,2,0)/86400, "")</f>
        <v>1.6898148148148148E-3</v>
      </c>
      <c r="J8" s="16">
        <f>_xlfn.IFNA(VLOOKUP($A8&amp;" ЕДДС",'[44]1'!$B$2:$E$60,3,0)/86400, "")</f>
        <v>0</v>
      </c>
      <c r="K8" s="16">
        <f>_xlfn.IFNA(VLOOKUP($A8&amp;" ЕДДС",'[44]1'!$B$2:$E$60,4,0)/86400, "")</f>
        <v>0</v>
      </c>
      <c r="L8" s="16" t="str">
        <f>_xlfn.IFNA(VLOOKUP($A8&amp;" ЕДДС",'[44]1'!$B$1:$E$60,1,0),"")</f>
        <v>Демидовский ЕДДС</v>
      </c>
      <c r="M8" s="15">
        <f>_xlfn.IFNA(VLOOKUP($A8&amp;" ЕДДС",'[41]1'!$B$2:$F$60000,4,0),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ЕДДС",'[41]1'!$B$2:$F$60000,4,0), "x")</f>
        <v>0</v>
      </c>
      <c r="C9" s="12">
        <f>'[42]1'!$C$19</f>
        <v>220</v>
      </c>
      <c r="D9" s="13">
        <f>_xlfn.IFNA(VLOOKUP($N9,'[43]1'!$A$2:$B$28,2,0), "x")</f>
        <v>28</v>
      </c>
      <c r="E9" s="14">
        <f t="shared" si="0"/>
        <v>-28</v>
      </c>
      <c r="F9" s="12">
        <f>C9-H9-'[42]1'!$C$17</f>
        <v>176</v>
      </c>
      <c r="G9" s="15">
        <f>_xlfn.IFNA(VLOOKUP($A9&amp;" ЕДДС",'[41]1'!$B$2:$F$60000,5,0), "x")</f>
        <v>0</v>
      </c>
      <c r="H9" s="12">
        <f>'[42]1'!$C$18</f>
        <v>29</v>
      </c>
      <c r="I9" s="16">
        <f>_xlfn.IFNA(VLOOKUP($A9&amp;" ЕДДС",'[44]1'!$B$2:$E$60,2,0)/86400, "")</f>
        <v>5.3240740740740744E-4</v>
      </c>
      <c r="J9" s="16">
        <f>_xlfn.IFNA(VLOOKUP($A9&amp;" ЕДДС",'[44]1'!$B$2:$E$60,3,0)/86400, "")</f>
        <v>0</v>
      </c>
      <c r="K9" s="16">
        <f>_xlfn.IFNA(VLOOKUP($A9&amp;" ЕДДС",'[44]1'!$B$2:$E$60,4,0)/86400, "")</f>
        <v>0</v>
      </c>
      <c r="L9" s="16" t="str">
        <f>_xlfn.IFNA(VLOOKUP($A9&amp;" ЕДДС",'[44]1'!$B$1:$E$60,1,0),"")</f>
        <v>Десногорск ЕДДС</v>
      </c>
      <c r="M9" s="15">
        <f>_xlfn.IFNA(VLOOKUP($A9&amp;" ЕДДС",'[41]1'!$B$2:$F$60000,4,0),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ЕДДС",'[41]1'!$B$2:$F$60000,4,0), "x")</f>
        <v>0</v>
      </c>
      <c r="C10" s="12">
        <f>'[42]1'!$C$22</f>
        <v>313</v>
      </c>
      <c r="D10" s="13">
        <f>_xlfn.IFNA(VLOOKUP($A10,'[43]1'!$A$2:$B$28,2,0), "x")</f>
        <v>42</v>
      </c>
      <c r="E10" s="14">
        <f t="shared" si="0"/>
        <v>-42</v>
      </c>
      <c r="F10" s="12">
        <f>C10-H10-'[42]1'!$C$20</f>
        <v>248</v>
      </c>
      <c r="G10" s="15">
        <f>_xlfn.IFNA(VLOOKUP($A10&amp;" ЕДДС",'[41]1'!$B$2:$F$60000,5,0), "x")</f>
        <v>0</v>
      </c>
      <c r="H10" s="12">
        <f>'[42]1'!$C$21</f>
        <v>47</v>
      </c>
      <c r="I10" s="16">
        <f>_xlfn.IFNA(VLOOKUP($A10&amp;" ЕДДС",'[44]1'!$B$2:$E$60,2,0)/86400, "")</f>
        <v>1.1805555555555556E-3</v>
      </c>
      <c r="J10" s="16">
        <f>_xlfn.IFNA(VLOOKUP($A10&amp;" ЕДДС",'[44]1'!$B$2:$E$60,3,0)/86400, "")</f>
        <v>0</v>
      </c>
      <c r="K10" s="16">
        <f>_xlfn.IFNA(VLOOKUP($A10&amp;" ЕДДС",'[44]1'!$B$2:$E$60,4,0)/86400, "")</f>
        <v>0</v>
      </c>
      <c r="L10" s="16" t="str">
        <f>_xlfn.IFNA(VLOOKUP($A10&amp;" ЕДДС",'[44]1'!$B$1:$E$60,1,0),"")</f>
        <v>Дорогобужский ЕДДС</v>
      </c>
      <c r="M10" s="15">
        <f>_xlfn.IFNA(VLOOKUP($A10&amp;" ЕДДС",'[41]1'!$B$2:$F$60000,4,0),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ЕДДС",'[41]1'!$B$2:$F$60000,4,0), "x")</f>
        <v>0</v>
      </c>
      <c r="C11" s="12">
        <f>'[42]1'!$C$25</f>
        <v>274</v>
      </c>
      <c r="D11" s="13">
        <f>_xlfn.IFNA(VLOOKUP($A11,'[43]1'!$A$2:$B$28,2,0), "x")</f>
        <v>53</v>
      </c>
      <c r="E11" s="14">
        <f t="shared" si="0"/>
        <v>-53</v>
      </c>
      <c r="F11" s="12">
        <f>C11-H11-'[42]1'!$C$23</f>
        <v>203</v>
      </c>
      <c r="G11" s="15">
        <f>_xlfn.IFNA(VLOOKUP($A11&amp;" ЕДДС",'[41]1'!$B$2:$F$60000,5,0), "x")</f>
        <v>0</v>
      </c>
      <c r="H11" s="12">
        <f>'[42]1'!$C$24</f>
        <v>51</v>
      </c>
      <c r="I11" s="16">
        <f>_xlfn.IFNA(VLOOKUP($A11&amp;" ЕДДС",'[44]1'!$B$2:$E$60,2,0)/86400, "")</f>
        <v>6.8287037037037036E-4</v>
      </c>
      <c r="J11" s="16">
        <f>_xlfn.IFNA(VLOOKUP($A11&amp;" ЕДДС",'[44]1'!$B$2:$E$60,3,0)/86400, "")</f>
        <v>0</v>
      </c>
      <c r="K11" s="16">
        <f>_xlfn.IFNA(VLOOKUP($A11&amp;" ЕДДС",'[44]1'!$B$2:$E$60,4,0)/86400, "")</f>
        <v>0</v>
      </c>
      <c r="L11" s="16" t="str">
        <f>_xlfn.IFNA(VLOOKUP($A11&amp;" ЕДДС",'[44]1'!$B$1:$E$60,1,0),"")</f>
        <v>Духовщинский ЕДДС</v>
      </c>
      <c r="M11" s="15">
        <f>_xlfn.IFNA(VLOOKUP($A11&amp;" ЕДДС",'[41]1'!$B$2:$F$60000,4,0),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ЕДДС",'[41]1'!$B$2:$F$60000,4,0), "x")</f>
        <v>0</v>
      </c>
      <c r="C12" s="12">
        <f>'[42]1'!$C$28</f>
        <v>123</v>
      </c>
      <c r="D12" s="13">
        <f>_xlfn.IFNA(VLOOKUP($A12,'[43]1'!$A$2:$B$28,2,0), "x")</f>
        <v>8</v>
      </c>
      <c r="E12" s="14">
        <f t="shared" si="0"/>
        <v>-8</v>
      </c>
      <c r="F12" s="12">
        <f>C12-H12-'[42]1'!$C$26</f>
        <v>96</v>
      </c>
      <c r="G12" s="15">
        <f>_xlfn.IFNA(VLOOKUP($A12&amp;" ЕДДС",'[41]1'!$B$2:$F$60000,5,0), "x")</f>
        <v>0</v>
      </c>
      <c r="H12" s="12">
        <f>'[42]1'!$C$27</f>
        <v>15</v>
      </c>
      <c r="I12" s="16">
        <f>_xlfn.IFNA(VLOOKUP($A12&amp;" ЕДДС",'[44]1'!$B$2:$E$60,2,0)/86400, "")</f>
        <v>4.4791666666666669E-3</v>
      </c>
      <c r="J12" s="16">
        <f>_xlfn.IFNA(VLOOKUP($A12&amp;" ЕДДС",'[44]1'!$B$2:$E$60,3,0)/86400, "")</f>
        <v>0</v>
      </c>
      <c r="K12" s="16">
        <f>_xlfn.IFNA(VLOOKUP($A12&amp;" ЕДДС",'[44]1'!$B$2:$E$60,4,0)/86400, "")</f>
        <v>0</v>
      </c>
      <c r="L12" s="16" t="str">
        <f>_xlfn.IFNA(VLOOKUP($A12&amp;" ЕДДС",'[44]1'!$B$1:$E$60,1,0),"")</f>
        <v>Ельнинский ЕДДС</v>
      </c>
      <c r="M12" s="15">
        <f>_xlfn.IFNA(VLOOKUP($A12&amp;" ЕДДС",'[41]1'!$B$2:$F$60000,4,0),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ЕДДС",'[41]1'!$B$2:$F$60000,4,0), "x")</f>
        <v>0</v>
      </c>
      <c r="C13" s="12">
        <f>'[42]1'!$C$31</f>
        <v>80</v>
      </c>
      <c r="D13" s="13">
        <f>_xlfn.IFNA(VLOOKUP($A13,'[43]1'!$A$2:$B$28,2,0), "x")</f>
        <v>19</v>
      </c>
      <c r="E13" s="14">
        <f t="shared" si="0"/>
        <v>-19</v>
      </c>
      <c r="F13" s="12">
        <f>C13-H13-'[42]1'!$C$29</f>
        <v>62</v>
      </c>
      <c r="G13" s="15">
        <f>_xlfn.IFNA(VLOOKUP($A13&amp;" ЕДДС",'[41]1'!$B$2:$F$60000,5,0), "x")</f>
        <v>0</v>
      </c>
      <c r="H13" s="12">
        <f>'[42]1'!$C$30</f>
        <v>11</v>
      </c>
      <c r="I13" s="16">
        <f>_xlfn.IFNA(VLOOKUP($A13&amp;" ЕДДС",'[44]1'!$B$2:$E$60,2,0)/86400, "")</f>
        <v>2.8935185185185184E-4</v>
      </c>
      <c r="J13" s="16">
        <f>_xlfn.IFNA(VLOOKUP($A13&amp;" ЕДДС",'[44]1'!$B$2:$E$60,3,0)/86400, "")</f>
        <v>0</v>
      </c>
      <c r="K13" s="16">
        <f>_xlfn.IFNA(VLOOKUP($A13&amp;" ЕДДС",'[44]1'!$B$2:$E$60,4,0)/86400, "")</f>
        <v>0</v>
      </c>
      <c r="L13" s="16" t="str">
        <f>_xlfn.IFNA(VLOOKUP($A13&amp;" ЕДДС",'[44]1'!$B$1:$E$60,1,0),"")</f>
        <v>Ершичский ЕДДС</v>
      </c>
      <c r="M13" s="15">
        <f>_xlfn.IFNA(VLOOKUP($A13&amp;" ЕДДС",'[41]1'!$B$2:$F$60000,4,0),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ЕДДС",'[41]1'!$B$2:$F$60000,4,0), "x")</f>
        <v>0</v>
      </c>
      <c r="C14" s="12">
        <f>'[42]1'!$C$34</f>
        <v>148</v>
      </c>
      <c r="D14" s="13">
        <f>_xlfn.IFNA(VLOOKUP($A14,'[43]1'!$A$2:$B$28,2,0), "x")</f>
        <v>37</v>
      </c>
      <c r="E14" s="14">
        <f t="shared" si="0"/>
        <v>-37</v>
      </c>
      <c r="F14" s="12">
        <f>C14-H14-'[42]1'!$C$32</f>
        <v>123</v>
      </c>
      <c r="G14" s="15">
        <f>_xlfn.IFNA(VLOOKUP($A14&amp;" ЕДДС",'[41]1'!$B$2:$F$60000,5,0), "x")</f>
        <v>0</v>
      </c>
      <c r="H14" s="12">
        <f>'[42]1'!$C$33</f>
        <v>18</v>
      </c>
      <c r="I14" s="16">
        <f>_xlfn.IFNA(VLOOKUP($A14&amp;" ЕДДС",'[44]1'!$B$2:$E$60,2,0)/86400, "")</f>
        <v>3.8194444444444446E-4</v>
      </c>
      <c r="J14" s="16">
        <f>_xlfn.IFNA(VLOOKUP($A14&amp;" ЕДДС",'[44]1'!$B$2:$E$60,3,0)/86400, "")</f>
        <v>0</v>
      </c>
      <c r="K14" s="16">
        <f>_xlfn.IFNA(VLOOKUP($A14&amp;" ЕДДС",'[44]1'!$B$2:$E$60,4,0)/86400, "")</f>
        <v>0</v>
      </c>
      <c r="L14" s="16" t="str">
        <f>_xlfn.IFNA(VLOOKUP($A14&amp;" ЕДДС",'[44]1'!$B$1:$E$60,1,0),"")</f>
        <v>Кардымовский ЕДДС</v>
      </c>
      <c r="M14" s="15">
        <f>_xlfn.IFNA(VLOOKUP($A14&amp;" ЕДДС",'[41]1'!$B$2:$F$60000,4,0),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ЕДДС",'[41]1'!$B$2:$F$60000,4,0), "x")</f>
        <v>0</v>
      </c>
      <c r="C15" s="12">
        <f>'[42]1'!$C$37</f>
        <v>174</v>
      </c>
      <c r="D15" s="13">
        <f>_xlfn.IFNA(VLOOKUP($A15,'[43]1'!$A$2:$B$28,2,0), "x")</f>
        <v>31</v>
      </c>
      <c r="E15" s="14">
        <f t="shared" si="0"/>
        <v>-31</v>
      </c>
      <c r="F15" s="12">
        <f>C15-H15-'[42]1'!$C$35</f>
        <v>135</v>
      </c>
      <c r="G15" s="15">
        <f>_xlfn.IFNA(VLOOKUP($A15&amp;" ЕДДС",'[41]1'!$B$2:$F$60000,5,0), "x")</f>
        <v>0</v>
      </c>
      <c r="H15" s="12">
        <f>'[42]1'!$C$36</f>
        <v>32</v>
      </c>
      <c r="I15" s="16">
        <f>_xlfn.IFNA(VLOOKUP($A15&amp;" ЕДДС",'[44]1'!$B$2:$E$60,2,0)/86400, "")</f>
        <v>5.8564814814814816E-3</v>
      </c>
      <c r="J15" s="16">
        <f>_xlfn.IFNA(VLOOKUP($A15&amp;" ЕДДС",'[44]1'!$B$2:$E$60,3,0)/86400, "")</f>
        <v>0</v>
      </c>
      <c r="K15" s="16">
        <f>_xlfn.IFNA(VLOOKUP($A15&amp;" ЕДДС",'[44]1'!$B$2:$E$60,4,0)/86400, "")</f>
        <v>0</v>
      </c>
      <c r="L15" s="16" t="str">
        <f>_xlfn.IFNA(VLOOKUP($A15&amp;" ЕДДС",'[44]1'!$B$1:$E$60,1,0),"")</f>
        <v>Краснинский ЕДДС</v>
      </c>
      <c r="M15" s="15">
        <f>_xlfn.IFNA(VLOOKUP($A15&amp;" ЕДДС",'[41]1'!$B$2:$F$60000,4,0),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ЕДДС",'[41]1'!$B$2:$F$60000,4,0), "x")</f>
        <v>0</v>
      </c>
      <c r="C16" s="12">
        <f>'[42]1'!$C$40</f>
        <v>92</v>
      </c>
      <c r="D16" s="13">
        <f>_xlfn.IFNA(VLOOKUP($A16,'[43]1'!$A$2:$B$28,2,0), "x")</f>
        <v>9</v>
      </c>
      <c r="E16" s="14">
        <f t="shared" si="0"/>
        <v>-9</v>
      </c>
      <c r="F16" s="12">
        <f>C16-H16-'[42]1'!$C$38</f>
        <v>73</v>
      </c>
      <c r="G16" s="15">
        <f>_xlfn.IFNA(VLOOKUP($A16&amp;" ЕДДС",'[41]1'!$B$2:$F$60000,5,0), "x")</f>
        <v>0</v>
      </c>
      <c r="H16" s="12">
        <f>'[42]1'!$C$39</f>
        <v>10</v>
      </c>
      <c r="I16" s="16">
        <f>_xlfn.IFNA(VLOOKUP($A16&amp;" ЕДДС",'[44]1'!$B$2:$E$60,2,0)/86400, "")</f>
        <v>1.6666666666666668E-3</v>
      </c>
      <c r="J16" s="16">
        <f>_xlfn.IFNA(VLOOKUP($A16&amp;" ЕДДС",'[44]1'!$B$2:$E$60,3,0)/86400, "")</f>
        <v>0</v>
      </c>
      <c r="K16" s="16">
        <f>_xlfn.IFNA(VLOOKUP($A16&amp;" ЕДДС",'[44]1'!$B$2:$E$60,4,0)/86400, "")</f>
        <v>0</v>
      </c>
      <c r="L16" s="16" t="str">
        <f>_xlfn.IFNA(VLOOKUP($A16&amp;" ЕДДС",'[44]1'!$B$1:$E$60,1,0),"")</f>
        <v>Монастырщинский ЕДДС</v>
      </c>
      <c r="M16" s="15">
        <f>_xlfn.IFNA(VLOOKUP($A16&amp;" ЕДДС",'[41]1'!$B$2:$F$60000,4,0),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ЕДДС",'[41]1'!$B$2:$F$60000,4,0), "x")</f>
        <v>0</v>
      </c>
      <c r="C17" s="12">
        <f>'[42]1'!$C$43</f>
        <v>192</v>
      </c>
      <c r="D17" s="13">
        <f>_xlfn.IFNA(VLOOKUP($A17,'[43]1'!$A$2:$B$28,2,0), "x")</f>
        <v>24</v>
      </c>
      <c r="E17" s="14">
        <f t="shared" si="0"/>
        <v>-24</v>
      </c>
      <c r="F17" s="12">
        <f>C17-H17-'[42]1'!$C$41</f>
        <v>145</v>
      </c>
      <c r="G17" s="15">
        <f>_xlfn.IFNA(VLOOKUP($A17&amp;" ЕДДС",'[41]1'!$B$2:$F$60000,5,0), "x")</f>
        <v>0</v>
      </c>
      <c r="H17" s="12">
        <f>'[42]1'!$C$42</f>
        <v>27</v>
      </c>
      <c r="I17" s="16">
        <f>_xlfn.IFNA(VLOOKUP($A17&amp;" ЕДДС",'[44]1'!$B$2:$E$60,2,0)/86400, "")</f>
        <v>2.7777777777777778E-4</v>
      </c>
      <c r="J17" s="16">
        <f>_xlfn.IFNA(VLOOKUP($A17&amp;" ЕДДС",'[44]1'!$B$2:$E$60,3,0)/86400, "")</f>
        <v>0</v>
      </c>
      <c r="K17" s="16">
        <f>_xlfn.IFNA(VLOOKUP($A17&amp;" ЕДДС",'[44]1'!$B$2:$E$60,4,0)/86400, "")</f>
        <v>0</v>
      </c>
      <c r="L17" s="16" t="str">
        <f>_xlfn.IFNA(VLOOKUP($A17&amp;" ЕДДС",'[44]1'!$B$1:$E$60,1,0),"")</f>
        <v>Новодугинский ЕДДС</v>
      </c>
      <c r="M17" s="15">
        <f>_xlfn.IFNA(VLOOKUP($A17&amp;" ЕДДС",'[41]1'!$B$2:$F$60000,4,0),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ЕДДС",'[41]1'!$B$2:$F$60000,4,0), "x")</f>
        <v>0</v>
      </c>
      <c r="C18" s="12">
        <f>'[42]1'!$C$46</f>
        <v>419</v>
      </c>
      <c r="D18" s="13">
        <f>_xlfn.IFNA(VLOOKUP($A18,'[43]1'!$A$2:$B$28,2,0), "x")</f>
        <v>55</v>
      </c>
      <c r="E18" s="14">
        <f t="shared" si="0"/>
        <v>-55</v>
      </c>
      <c r="F18" s="12">
        <f>C18-H18-'[42]1'!$C$44</f>
        <v>345</v>
      </c>
      <c r="G18" s="15">
        <f>_xlfn.IFNA(VLOOKUP($A18&amp;" ЕДДС",'[41]1'!$B$2:$F$60000,5,0), "x")</f>
        <v>0</v>
      </c>
      <c r="H18" s="12">
        <f>'[42]1'!$C$45</f>
        <v>48</v>
      </c>
      <c r="I18" s="16">
        <f>_xlfn.IFNA(VLOOKUP($A18&amp;" ЕДДС",'[44]1'!$B$2:$E$60,2,0)/86400, "")</f>
        <v>8.7962962962962962E-4</v>
      </c>
      <c r="J18" s="16">
        <f>_xlfn.IFNA(VLOOKUP($A18&amp;" ЕДДС",'[44]1'!$B$2:$E$60,3,0)/86400, "")</f>
        <v>0</v>
      </c>
      <c r="K18" s="16">
        <f>_xlfn.IFNA(VLOOKUP($A18&amp;" ЕДДС",'[44]1'!$B$2:$E$60,4,0)/86400, "")</f>
        <v>0</v>
      </c>
      <c r="L18" s="16" t="str">
        <f>_xlfn.IFNA(VLOOKUP($A18&amp;" ЕДДС",'[44]1'!$B$1:$E$60,1,0),"")</f>
        <v>Починковский ЕДДС</v>
      </c>
      <c r="M18" s="15">
        <f>_xlfn.IFNA(VLOOKUP($A18&amp;" ЕДДС",'[41]1'!$B$2:$F$60000,4,0),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ЕДДС",'[41]1'!$B$2:$F$60000,4,0), "x")</f>
        <v>0</v>
      </c>
      <c r="C19" s="12">
        <f>'[42]1'!$C$49</f>
        <v>1160</v>
      </c>
      <c r="D19" s="13">
        <f>_xlfn.IFNA(VLOOKUP($A19,'[43]1'!$A$2:$B$28,2,0), "x")</f>
        <v>116</v>
      </c>
      <c r="E19" s="14">
        <f t="shared" si="0"/>
        <v>-116</v>
      </c>
      <c r="F19" s="12">
        <f>C19-H19-'[42]1'!$C$47</f>
        <v>1005</v>
      </c>
      <c r="G19" s="15">
        <f>_xlfn.IFNA(VLOOKUP($A19&amp;" ЕДДС",'[41]1'!$B$2:$F$60000,5,0), "x")</f>
        <v>0</v>
      </c>
      <c r="H19" s="12">
        <f>'[42]1'!$C$48</f>
        <v>74</v>
      </c>
      <c r="I19" s="16">
        <f>_xlfn.IFNA(VLOOKUP($A19&amp;" ЕДДС",'[44]1'!$B$2:$E$60,2,0)/86400, "")</f>
        <v>3.3564814814814812E-4</v>
      </c>
      <c r="J19" s="16">
        <f>_xlfn.IFNA(VLOOKUP($A19&amp;" ЕДДС",'[44]1'!$B$2:$E$60,3,0)/86400, "")</f>
        <v>0</v>
      </c>
      <c r="K19" s="16">
        <f>_xlfn.IFNA(VLOOKUP($A19&amp;" ЕДДС",'[44]1'!$B$2:$E$60,4,0)/86400, "")</f>
        <v>0</v>
      </c>
      <c r="L19" s="16" t="str">
        <f>_xlfn.IFNA(VLOOKUP($A19&amp;" ЕДДС",'[44]1'!$B$1:$E$60,1,0),"")</f>
        <v>Рославльский ЕДДС</v>
      </c>
      <c r="M19" s="15">
        <f>_xlfn.IFNA(VLOOKUP($A19&amp;" ЕДДС",'[41]1'!$B$2:$F$60000,4,0),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ЕДДС",'[41]1'!$B$2:$F$60000,4,0), "x")</f>
        <v>0</v>
      </c>
      <c r="C20" s="12">
        <f>'[42]1'!$C$52</f>
        <v>326</v>
      </c>
      <c r="D20" s="13">
        <f>_xlfn.IFNA(VLOOKUP($A20,'[43]1'!$A$2:$B$28,2,0), "x")</f>
        <v>37</v>
      </c>
      <c r="E20" s="14">
        <f t="shared" si="0"/>
        <v>-37</v>
      </c>
      <c r="F20" s="12">
        <f>C20-H20-'[42]1'!$C$50</f>
        <v>285</v>
      </c>
      <c r="G20" s="15">
        <f>_xlfn.IFNA(VLOOKUP($A20&amp;" ЕДДС",'[41]1'!$B$2:$F$60000,5,0), "x")</f>
        <v>0</v>
      </c>
      <c r="H20" s="12">
        <f>'[42]1'!$C$51</f>
        <v>18</v>
      </c>
      <c r="I20" s="16">
        <f>_xlfn.IFNA(VLOOKUP($A20&amp;" ЕДДС",'[44]1'!$B$2:$E$60,2,0)/86400, "")</f>
        <v>4.0509259259259258E-4</v>
      </c>
      <c r="J20" s="16">
        <f>_xlfn.IFNA(VLOOKUP($A20&amp;" ЕДДС",'[44]1'!$B$2:$E$60,3,0)/86400, "")</f>
        <v>0</v>
      </c>
      <c r="K20" s="16">
        <f>_xlfn.IFNA(VLOOKUP($A20&amp;" ЕДДС",'[44]1'!$B$2:$E$60,4,0)/86400, "")</f>
        <v>0</v>
      </c>
      <c r="L20" s="16" t="str">
        <f>_xlfn.IFNA(VLOOKUP($A20&amp;" ЕДДС",'[44]1'!$B$1:$E$60,1,0),"")</f>
        <v>Руднянский ЕДДС</v>
      </c>
      <c r="M20" s="15">
        <f>_xlfn.IFNA(VLOOKUP($A20&amp;" ЕДДС",'[41]1'!$B$2:$F$60000,4,0),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ЕДДС",'[41]1'!$B$2:$F$60000,4,0), "x")</f>
        <v>0</v>
      </c>
      <c r="C21" s="12">
        <f>'[42]1'!$C$55</f>
        <v>861</v>
      </c>
      <c r="D21" s="13">
        <f>_xlfn.IFNA(VLOOKUP($A21,'[43]1'!$A$2:$B$28,2,0), "x")</f>
        <v>98</v>
      </c>
      <c r="E21" s="14">
        <f t="shared" si="0"/>
        <v>-98</v>
      </c>
      <c r="F21" s="12">
        <f>C21-H21-'[42]1'!$C$53</f>
        <v>576</v>
      </c>
      <c r="G21" s="15">
        <f>_xlfn.IFNA(VLOOKUP($A21&amp;" ЕДДС",'[41]1'!$B$2:$F$60000,5,0), "x")</f>
        <v>0</v>
      </c>
      <c r="H21" s="12">
        <f>'[42]1'!$C$54</f>
        <v>215</v>
      </c>
      <c r="I21" s="16">
        <f>_xlfn.IFNA(VLOOKUP($A21&amp;" ЕДДС",'[44]1'!$B$2:$E$60,2,0)/86400, "")</f>
        <v>1.9444444444444444E-3</v>
      </c>
      <c r="J21" s="16">
        <f>_xlfn.IFNA(VLOOKUP($A21&amp;" ЕДДС",'[44]1'!$B$2:$E$60,3,0)/86400, "")</f>
        <v>0</v>
      </c>
      <c r="K21" s="16">
        <f>_xlfn.IFNA(VLOOKUP($A21&amp;" ЕДДС",'[44]1'!$B$2:$E$60,4,0)/86400, "")</f>
        <v>0</v>
      </c>
      <c r="L21" s="16" t="str">
        <f>_xlfn.IFNA(VLOOKUP($A21&amp;" ЕДДС",'[44]1'!$B$1:$E$60,1,0),"")</f>
        <v>Сафоновский ЕДДС</v>
      </c>
      <c r="M21" s="15">
        <f>_xlfn.IFNA(VLOOKUP($A21&amp;" ЕДДС",'[41]1'!$B$2:$F$60000,4,0), "x")</f>
        <v>0</v>
      </c>
      <c r="N21" s="6"/>
    </row>
    <row r="22" spans="1:14" ht="15.75" x14ac:dyDescent="0.25">
      <c r="A22" s="10" t="s">
        <v>30</v>
      </c>
      <c r="B22" s="22">
        <f>_xlfn.IFNA(VLOOKUP("ЕДДС",'[41]1'!$B$2:$D$60000,2,0), "x")</f>
        <v>0</v>
      </c>
      <c r="C22" s="12">
        <f>'[42]1'!$C$58</f>
        <v>17593</v>
      </c>
      <c r="D22" s="13">
        <f>_xlfn.IFNA(VLOOKUP($A22,'[43]1'!$A$2:$B$28,2,0), "0")+_xlfn.IFNA(VLOOKUP($N22,'[43]1'!$A$2:$B$28,2,0), "x")</f>
        <v>794</v>
      </c>
      <c r="E22" s="14">
        <f t="shared" si="0"/>
        <v>-794</v>
      </c>
      <c r="F22" s="12">
        <f>C22-H22-'[42]1'!$C$56</f>
        <v>13844</v>
      </c>
      <c r="G22" s="22">
        <f>_xlfn.IFNA(VLOOKUP("ЕДДС",'[41]1'!$B$2:$D$60000,3,0), "x")</f>
        <v>0</v>
      </c>
      <c r="H22" s="12">
        <f>'[42]1'!$C$57</f>
        <v>476</v>
      </c>
      <c r="I22" s="16">
        <f>_xlfn.IFNA(VLOOKUP("ЕДДС",'[44]1'!$B$2:$E$60,2,0)/86400, "")</f>
        <v>2.6620370370370372E-4</v>
      </c>
      <c r="J22" s="16">
        <f>_xlfn.IFNA(VLOOKUP("ЕДДС",'[44]1'!$B$2:$E$60,3,0)/86400, "")</f>
        <v>0</v>
      </c>
      <c r="K22" s="16">
        <f>_xlfn.IFNA(VLOOKUP("ЕДДС",'[44]1'!$B$2:$E$60,4,0)/86400, "")</f>
        <v>0</v>
      </c>
      <c r="L22" s="16" t="str">
        <f>_xlfn.IFNA(VLOOKUP("ЕДДС",'[44]1'!$B$1:$E$60,1,0),"")</f>
        <v>ЕДДС</v>
      </c>
      <c r="M22" s="22">
        <f>_xlfn.IFNA(VLOOKUP("ЕДДС",'[41]1'!$B$2:$F$60000,4,0),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ЕДДС",'[41]1'!$B$2:$F$60000,4,0), "x")</f>
        <v>0</v>
      </c>
      <c r="C23" s="12">
        <f>'[42]1'!$C$61</f>
        <v>1098</v>
      </c>
      <c r="D23" s="13">
        <f>_xlfn.IFNA(VLOOKUP($N23,'[43]1'!$A$2:$B$28,2,0), "x")</f>
        <v>177</v>
      </c>
      <c r="E23" s="24">
        <f t="shared" si="0"/>
        <v>-177</v>
      </c>
      <c r="F23" s="12">
        <f>C23-H23-'[42]1'!$C$59</f>
        <v>935</v>
      </c>
      <c r="G23" s="15">
        <f>_xlfn.IFNA(VLOOKUP($A23&amp;" ЕДДС",'[41]1'!$B$2:$F$60000,5,0), "x")</f>
        <v>0</v>
      </c>
      <c r="H23" s="12">
        <f>'[42]1'!$C$60</f>
        <v>101</v>
      </c>
      <c r="I23" s="16">
        <f>_xlfn.IFNA(VLOOKUP($A23&amp;" ЕДДС",'[44]1'!$B$2:$E$60,2,0)/86400, "")</f>
        <v>4.3981481481481481E-4</v>
      </c>
      <c r="J23" s="16">
        <f>_xlfn.IFNA(VLOOKUP($A23&amp;" ЕДДС",'[44]1'!$B$2:$E$60,3,0)/86400, "")</f>
        <v>0</v>
      </c>
      <c r="K23" s="16">
        <f>_xlfn.IFNA(VLOOKUP($A23&amp;" ЕДДС",'[44]1'!$B$2:$E$60,4,0)/86400, "")</f>
        <v>0</v>
      </c>
      <c r="L23" s="16" t="str">
        <f>_xlfn.IFNA(VLOOKUP($A23&amp;" ЕДДС",'[44]1'!$B$1:$E$60,1,0),"")</f>
        <v>Смоленский район ЕДДС</v>
      </c>
      <c r="M23" s="15">
        <f>_xlfn.IFNA(VLOOKUP($A23&amp;" ЕДДС",'[41]1'!$B$2:$F$60000,4,0),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ЕДДС",'[41]1'!$B$2:$F$60000,4,0), "x")</f>
        <v>0</v>
      </c>
      <c r="C24" s="12">
        <f>'[42]1'!$C$64</f>
        <v>122</v>
      </c>
      <c r="D24" s="13">
        <f>_xlfn.IFNA(VLOOKUP($A24,'[43]1'!$A$2:$B$28,2,0), "x")</f>
        <v>22</v>
      </c>
      <c r="E24" s="14">
        <f t="shared" si="0"/>
        <v>-22</v>
      </c>
      <c r="F24" s="12">
        <f>C24-H24-'[42]1'!$C$62</f>
        <v>95</v>
      </c>
      <c r="G24" s="15">
        <f>_xlfn.IFNA(VLOOKUP($A24&amp;" ЕДДС",'[41]1'!$B$2:$F$60000,5,0), "x")</f>
        <v>0</v>
      </c>
      <c r="H24" s="12">
        <f>'[42]1'!$C$63</f>
        <v>15</v>
      </c>
      <c r="I24" s="16">
        <f>_xlfn.IFNA(VLOOKUP($A24&amp;" ЕДДС",'[44]1'!$B$2:$E$60,2,0)/86400, "")</f>
        <v>1.1574074074074073E-3</v>
      </c>
      <c r="J24" s="16">
        <f>_xlfn.IFNA(VLOOKUP($A24&amp;" ЕДДС",'[44]1'!$B$2:$E$60,3,0)/86400, "")</f>
        <v>0</v>
      </c>
      <c r="K24" s="16">
        <f>_xlfn.IFNA(VLOOKUP($A24&amp;" ЕДДС",'[44]1'!$B$2:$E$60,4,0)/86400, "")</f>
        <v>0</v>
      </c>
      <c r="L24" s="16" t="str">
        <f>_xlfn.IFNA(VLOOKUP($A24&amp;" ЕДДС",'[44]1'!$B$1:$E$60,1,0),"")</f>
        <v>Сычевский ЕДДС</v>
      </c>
      <c r="M24" s="15">
        <f>_xlfn.IFNA(VLOOKUP($A24&amp;" ЕДДС",'[41]1'!$B$2:$F$60000,4,0),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ЕДДС",'[41]1'!$B$2:$F$60000,4,0), "x")</f>
        <v>0</v>
      </c>
      <c r="C25" s="12">
        <f>'[42]1'!$C$67</f>
        <v>70</v>
      </c>
      <c r="D25" s="13">
        <f>_xlfn.IFNA(VLOOKUP($A25,'[43]1'!$A$2:$B$28,2,0), "x")</f>
        <v>3</v>
      </c>
      <c r="E25" s="14">
        <f t="shared" si="0"/>
        <v>-3</v>
      </c>
      <c r="F25" s="12">
        <f>C25-H25-'[42]1'!$C$65</f>
        <v>64</v>
      </c>
      <c r="G25" s="15">
        <f>_xlfn.IFNA(VLOOKUP($A25&amp;" ЕДДС",'[41]1'!$B$2:$F$60000,5,0), "x")</f>
        <v>0</v>
      </c>
      <c r="H25" s="12">
        <f>'[42]1'!$C$66</f>
        <v>4</v>
      </c>
      <c r="I25" s="16">
        <f>_xlfn.IFNA(VLOOKUP($A25&amp;" ЕДДС",'[44]1'!$B$2:$E$60,2,0)/86400, "")</f>
        <v>1.9675925925925926E-4</v>
      </c>
      <c r="J25" s="16">
        <f>_xlfn.IFNA(VLOOKUP($A25&amp;" ЕДДС",'[44]1'!$B$2:$E$60,3,0)/86400, "")</f>
        <v>0</v>
      </c>
      <c r="K25" s="16">
        <f>_xlfn.IFNA(VLOOKUP($A25&amp;" ЕДДС",'[44]1'!$B$2:$E$60,4,0)/86400, "")</f>
        <v>0</v>
      </c>
      <c r="L25" s="16" t="str">
        <f>_xlfn.IFNA(VLOOKUP($A25&amp;" ЕДДС",'[44]1'!$B$1:$E$60,1,0),"")</f>
        <v>Темкинский ЕДДС</v>
      </c>
      <c r="M25" s="15">
        <f>_xlfn.IFNA(VLOOKUP($A25&amp;" ЕДДС",'[41]1'!$B$2:$F$60000,4,0),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ЕДДС",'[41]1'!$B$2:$F$60000,4,0), "x")</f>
        <v>0</v>
      </c>
      <c r="C26" s="12">
        <f>'[42]1'!$C$70</f>
        <v>150</v>
      </c>
      <c r="D26" s="13">
        <f>_xlfn.IFNA(VLOOKUP($A26,'[43]1'!$A$2:$B$28,2,0), "x")</f>
        <v>11</v>
      </c>
      <c r="E26" s="14">
        <f t="shared" si="0"/>
        <v>-11</v>
      </c>
      <c r="F26" s="12">
        <f>C26-H26-'[42]1'!$C$68</f>
        <v>117</v>
      </c>
      <c r="G26" s="15">
        <f>_xlfn.IFNA(VLOOKUP($A26&amp;" ЕДДС",'[41]1'!$B$2:$F$60000,5,0), "x")</f>
        <v>0</v>
      </c>
      <c r="H26" s="12">
        <f>'[42]1'!$C$69</f>
        <v>22</v>
      </c>
      <c r="I26" s="16">
        <f>_xlfn.IFNA(VLOOKUP($A26&amp;" ЕДДС",'[44]1'!$B$2:$E$60,2,0)/86400, "")</f>
        <v>1.3599537037037037E-2</v>
      </c>
      <c r="J26" s="16">
        <f>_xlfn.IFNA(VLOOKUP($A26&amp;" ЕДДС",'[44]1'!$B$2:$E$60,3,0)/86400, "")</f>
        <v>0</v>
      </c>
      <c r="K26" s="16">
        <f>_xlfn.IFNA(VLOOKUP($A26&amp;" ЕДДС",'[44]1'!$B$2:$E$60,4,0)/86400, "")</f>
        <v>0</v>
      </c>
      <c r="L26" s="16" t="str">
        <f>_xlfn.IFNA(VLOOKUP($A26&amp;" ЕДДС",'[44]1'!$B$1:$E$60,1,0),"")</f>
        <v>Угранский ЕДДС</v>
      </c>
      <c r="M26" s="15">
        <f>_xlfn.IFNA(VLOOKUP($A26&amp;" ЕДДС",'[41]1'!$B$2:$F$60000,4,0),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ЕДДС",'[41]1'!$B$2:$F$60000,4,0), "x")</f>
        <v>0</v>
      </c>
      <c r="C27" s="12">
        <f>'[42]1'!$C$73</f>
        <v>138</v>
      </c>
      <c r="D27" s="13">
        <f>_xlfn.IFNA(VLOOKUP($N27,'[43]1'!$A$2:$B$28,2,0), "x")</f>
        <v>14</v>
      </c>
      <c r="E27" s="14">
        <f t="shared" si="0"/>
        <v>-14</v>
      </c>
      <c r="F27" s="12">
        <f>C27-H27-'[42]1'!$C$71</f>
        <v>126</v>
      </c>
      <c r="G27" s="15">
        <f>_xlfn.IFNA(VLOOKUP($A27&amp;" ЕДДС",'[41]1'!$B$2:$F$60000,5,0), "x")</f>
        <v>0</v>
      </c>
      <c r="H27" s="12">
        <f>'[42]1'!$C$72</f>
        <v>6</v>
      </c>
      <c r="I27" s="16">
        <f>_xlfn.IFNA(VLOOKUP($A27&amp;" ЕДДС",'[44]1'!$B$2:$E$60,2,0)/86400, "")</f>
        <v>3.9351851851851852E-4</v>
      </c>
      <c r="J27" s="16">
        <f>_xlfn.IFNA(VLOOKUP($A27&amp;" ЕДДС",'[44]1'!$B$2:$E$60,3,0)/86400, "")</f>
        <v>0</v>
      </c>
      <c r="K27" s="16">
        <f>_xlfn.IFNA(VLOOKUP($A27&amp;" ЕДДС",'[44]1'!$B$2:$E$60,4,0)/86400, "")</f>
        <v>0</v>
      </c>
      <c r="L27" s="16" t="str">
        <f>_xlfn.IFNA(VLOOKUP($A27&amp;" ЕДДС",'[44]1'!$B$1:$E$60,1,0),"")</f>
        <v>Х.-Жирковский ЕДДС</v>
      </c>
      <c r="M27" s="15">
        <f>_xlfn.IFNA(VLOOKUP($A27&amp;" ЕДДС",'[41]1'!$B$2:$F$60000,4,0),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ЕДДС",'[41]1'!$B$2:$F$60000,4,0), "x")</f>
        <v>0</v>
      </c>
      <c r="C28" s="12">
        <f>'[42]1'!$C$76</f>
        <v>100</v>
      </c>
      <c r="D28" s="13">
        <f>_xlfn.IFNA(VLOOKUP($A28,'[43]1'!$A$2:$B$28,2,0), "x")</f>
        <v>9</v>
      </c>
      <c r="E28" s="14">
        <f t="shared" si="0"/>
        <v>-9</v>
      </c>
      <c r="F28" s="12">
        <f>C28-H28-'[42]1'!$C$74</f>
        <v>75</v>
      </c>
      <c r="G28" s="15">
        <f>_xlfn.IFNA(VLOOKUP($A28&amp;" ЕДДС",'[41]1'!$B$2:$F$60000,5,0), "x")</f>
        <v>0</v>
      </c>
      <c r="H28" s="12">
        <f>'[42]1'!$C$75</f>
        <v>11</v>
      </c>
      <c r="I28" s="16">
        <f>_xlfn.IFNA(VLOOKUP($A28&amp;" ЕДДС",'[44]1'!$B$2:$E$60,2,0)/86400, "")</f>
        <v>3.8773148148148148E-3</v>
      </c>
      <c r="J28" s="16">
        <f>_xlfn.IFNA(VLOOKUP($A28&amp;" ЕДДС",'[44]1'!$B$2:$E$60,3,0)/86400, "")</f>
        <v>0</v>
      </c>
      <c r="K28" s="16">
        <f>_xlfn.IFNA(VLOOKUP($A28&amp;" ЕДДС",'[44]1'!$B$2:$E$60,4,0)/86400, "")</f>
        <v>0</v>
      </c>
      <c r="L28" s="16" t="str">
        <f>_xlfn.IFNA(VLOOKUP($A28&amp;" ЕДДС",'[44]1'!$B$1:$E$60,1,0),"")</f>
        <v>Хиславичский ЕДДС</v>
      </c>
      <c r="M28" s="15">
        <f>_xlfn.IFNA(VLOOKUP($A28&amp;" ЕДДС",'[41]1'!$B$2:$F$60000,4,0),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ЕДДС",'[41]1'!$B$2:$F$60000,4,0), "x")</f>
        <v>0</v>
      </c>
      <c r="C29" s="12">
        <f>'[42]1'!$C$79</f>
        <v>142</v>
      </c>
      <c r="D29" s="13">
        <f>_xlfn.IFNA(VLOOKUP($A29,'[43]1'!$A$2:$B$28,2,0), "x")</f>
        <v>33</v>
      </c>
      <c r="E29" s="14">
        <f t="shared" si="0"/>
        <v>-33</v>
      </c>
      <c r="F29" s="12">
        <f>C29-H29-'[42]1'!$C$77</f>
        <v>102</v>
      </c>
      <c r="G29" s="15">
        <f>_xlfn.IFNA(VLOOKUP($A29&amp;" ЕДДС",'[41]1'!$B$2:$F$60000,5,0), "x")</f>
        <v>0</v>
      </c>
      <c r="H29" s="12">
        <f>'[42]1'!$C$78</f>
        <v>30</v>
      </c>
      <c r="I29" s="16">
        <f>_xlfn.IFNA(VLOOKUP($A29&amp;" ЕДДС",'[44]1'!$B$2:$E$60,2,0)/86400, "")</f>
        <v>1.1226851851851851E-3</v>
      </c>
      <c r="J29" s="16">
        <f>_xlfn.IFNA(VLOOKUP($A29&amp;" ЕДДС",'[44]1'!$B$2:$E$60,3,0)/86400, "")</f>
        <v>0</v>
      </c>
      <c r="K29" s="16">
        <f>_xlfn.IFNA(VLOOKUP($A29&amp;" ЕДДС",'[44]1'!$B$2:$E$60,4,0)/86400, "")</f>
        <v>0</v>
      </c>
      <c r="L29" s="16" t="str">
        <f>_xlfn.IFNA(VLOOKUP($A29&amp;" ЕДДС",'[44]1'!$B$1:$E$60,1,0),"")</f>
        <v>Шумячский ЕДДС</v>
      </c>
      <c r="M29" s="15">
        <f>_xlfn.IFNA(VLOOKUP($A29&amp;" ЕДДС",'[41]1'!$B$2:$F$60000,4,0),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ЕДДС",'[41]1'!$B$2:$F$60000,4,0), "x")</f>
        <v>0</v>
      </c>
      <c r="C30" s="12">
        <f>'[42]1'!$C$82</f>
        <v>993</v>
      </c>
      <c r="D30" s="13">
        <f>_xlfn.IFNA(VLOOKUP($A30,'[43]1'!$A$2:$B$30,2,0), "x")</f>
        <v>201</v>
      </c>
      <c r="E30" s="14">
        <f t="shared" si="0"/>
        <v>-201</v>
      </c>
      <c r="F30" s="12">
        <f>C30-H30-'[42]1'!$C$80</f>
        <v>807</v>
      </c>
      <c r="G30" s="15">
        <f>_xlfn.IFNA(VLOOKUP($A30&amp;" ЕДДС",'[41]1'!$B$2:$F$60000,5,0), "x")</f>
        <v>0</v>
      </c>
      <c r="H30" s="12">
        <f>'[42]1'!$C$81</f>
        <v>114</v>
      </c>
      <c r="I30" s="16">
        <f>_xlfn.IFNA(VLOOKUP($A30&amp;" ЕДДС",'[44]1'!$B$2:$E$60,2,0)/86400, "")</f>
        <v>3.1250000000000001E-4</v>
      </c>
      <c r="J30" s="16">
        <f>_xlfn.IFNA(VLOOKUP($A30&amp;" ЕДДС",'[44]1'!$B$2:$E$60,3,0)/86400, "")</f>
        <v>0</v>
      </c>
      <c r="K30" s="16">
        <f>_xlfn.IFNA(VLOOKUP($A30&amp;" ЕДДС",'[44]1'!$B$2:$E$60,4,0)/86400, "")</f>
        <v>0</v>
      </c>
      <c r="L30" s="16" t="str">
        <f>_xlfn.IFNA(VLOOKUP($A30&amp;" ЕДДС",'[44]1'!$B$1:$E$60,1,0),"")</f>
        <v>Ярцевский ЕДДС</v>
      </c>
      <c r="M30" s="15">
        <f>_xlfn.IFNA(VLOOKUP($A30&amp;" ЕДДС",'[41]1'!$B$2:$F$60000,4,0),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27200</v>
      </c>
      <c r="D31" s="25">
        <f t="shared" si="1"/>
        <v>2180</v>
      </c>
      <c r="E31" s="25">
        <f t="shared" si="1"/>
        <v>-2181</v>
      </c>
      <c r="F31" s="25">
        <f t="shared" si="1"/>
        <v>21618</v>
      </c>
      <c r="G31" s="25">
        <f t="shared" si="1"/>
        <v>0</v>
      </c>
      <c r="H31" s="25">
        <f t="shared" si="1"/>
        <v>1626</v>
      </c>
      <c r="M31" s="6"/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27" priority="2" operator="equal">
      <formula>0</formula>
    </cfRule>
    <cfRule type="cellIs" dxfId="26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43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5">
        <f>_xlfn.IFNA(VLOOKUP($A4&amp;" ЕДДС",'[45]1'!$B$2:$F$60000,4,0), "x")</f>
        <v>0</v>
      </c>
      <c r="C4" s="12">
        <f>'[46]1'!$C$4</f>
        <v>0</v>
      </c>
      <c r="D4" s="13">
        <f>_xlfn.IFNA(VLOOKUP($A4,'[47]1'!$A$2:$B$28,2,0), "x")</f>
        <v>18</v>
      </c>
      <c r="E4" s="14">
        <f t="shared" ref="E4:E30" si="0">B4-D4-G4</f>
        <v>-18</v>
      </c>
      <c r="F4" s="12">
        <f>C4-H4-'[46]1'!$C$2</f>
        <v>0</v>
      </c>
      <c r="G4" s="15">
        <f>_xlfn.IFNA(VLOOKUP($A4&amp;" ЕДДС",'[45]1'!$B$2:$F$60000,5,0), "x")</f>
        <v>0</v>
      </c>
      <c r="H4" s="12">
        <f>'[46]1'!$C$3</f>
        <v>0</v>
      </c>
      <c r="I4" s="16">
        <f>_xlfn.IFNA(VLOOKUP($A4&amp;" ЕДДС",'[48]1'!$B$2:$E$60,2,0)/86400, "")</f>
        <v>2.3842592592592591E-3</v>
      </c>
      <c r="J4" s="16">
        <f>_xlfn.IFNA(VLOOKUP($A4&amp;" ЕДДС",'[48]1'!$B$2:$E$60,3,0)/86400, "")</f>
        <v>0</v>
      </c>
      <c r="K4" s="16">
        <f>_xlfn.IFNA(VLOOKUP($A4&amp;" ЕДДС",'[48]1'!$B$2:$E$60,4,0)/86400, "")</f>
        <v>0</v>
      </c>
      <c r="L4" s="16" t="str">
        <f>_xlfn.IFNA(VLOOKUP($A4&amp;" ЕДДС",'[48]1'!$B$1:$E$60,1,0),"")</f>
        <v>Велижский ЕДДС</v>
      </c>
      <c r="M4" s="15">
        <f>_xlfn.IFNA(VLOOKUP($A4&amp;" ЕДДС",'[45]1'!$B$2:$F$60000,4,0),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ЕДДС",'[45]1'!$B$2:$F$60000,4,0), "x")</f>
        <v>0</v>
      </c>
      <c r="C5" s="12">
        <f>'[46]1'!$C$7</f>
        <v>0</v>
      </c>
      <c r="D5" s="13">
        <f>_xlfn.IFNA(VLOOKUP($A5,'[47]1'!$A$2:$B$28,2,0), "x")</f>
        <v>312</v>
      </c>
      <c r="E5" s="14">
        <f t="shared" si="0"/>
        <v>-312</v>
      </c>
      <c r="F5" s="12">
        <f>C5-H5-'[46]1'!$C$5</f>
        <v>0</v>
      </c>
      <c r="G5" s="15">
        <f>_xlfn.IFNA(VLOOKUP($A5&amp;" ЕДДС",'[45]1'!$B$2:$F$60000,5,0), "x")</f>
        <v>0</v>
      </c>
      <c r="H5" s="12">
        <f>'[46]1'!$C$6</f>
        <v>0</v>
      </c>
      <c r="I5" s="16">
        <f>_xlfn.IFNA(VLOOKUP($A5&amp;" ЕДДС",'[48]1'!$B$2:$E$60,2,0)/86400, "")</f>
        <v>5.162037037037037E-3</v>
      </c>
      <c r="J5" s="16">
        <f>_xlfn.IFNA(VLOOKUP($A5&amp;" ЕДДС",'[48]1'!$B$2:$E$60,3,0)/86400, "")</f>
        <v>0</v>
      </c>
      <c r="K5" s="16">
        <f>_xlfn.IFNA(VLOOKUP($A5&amp;" ЕДДС",'[48]1'!$B$2:$E$60,4,0)/86400, "")</f>
        <v>0</v>
      </c>
      <c r="L5" s="16" t="str">
        <f>_xlfn.IFNA(VLOOKUP($A5&amp;" ЕДДС",'[48]1'!$B$1:$E$60,1,0),"")</f>
        <v>Вяземский ЕДДС</v>
      </c>
      <c r="M5" s="15">
        <f>_xlfn.IFNA(VLOOKUP($A5&amp;" ЕДДС",'[45]1'!$B$2:$F$60000,4,0),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ЕДДС",'[45]1'!$B$2:$F$60000,4,0), "x")</f>
        <v>0</v>
      </c>
      <c r="C6" s="12">
        <f>'[46]1'!$C$10</f>
        <v>0</v>
      </c>
      <c r="D6" s="13">
        <f>_xlfn.IFNA(VLOOKUP($A6,'[47]1'!$A$2:$B$28,2,0), "x")</f>
        <v>143</v>
      </c>
      <c r="E6" s="14">
        <f t="shared" si="0"/>
        <v>-143</v>
      </c>
      <c r="F6" s="12">
        <f>C6-H6-'[46]1'!$C$8</f>
        <v>0</v>
      </c>
      <c r="G6" s="15">
        <f>_xlfn.IFNA(VLOOKUP($A6&amp;" ЕДДС",'[45]1'!$B$2:$F$60000,5,0), "x")</f>
        <v>0</v>
      </c>
      <c r="H6" s="12">
        <f>'[46]1'!$C$9</f>
        <v>0</v>
      </c>
      <c r="I6" s="16">
        <f>_xlfn.IFNA(VLOOKUP($A6&amp;" ЕДДС",'[48]1'!$B$2:$E$60,2,0)/86400, "")</f>
        <v>1.273148148148148E-4</v>
      </c>
      <c r="J6" s="16">
        <f>_xlfn.IFNA(VLOOKUP($A6&amp;" ЕДДС",'[48]1'!$B$2:$E$60,3,0)/86400, "")</f>
        <v>0</v>
      </c>
      <c r="K6" s="16">
        <f>_xlfn.IFNA(VLOOKUP($A6&amp;" ЕДДС",'[48]1'!$B$2:$E$60,4,0)/86400, "")</f>
        <v>0</v>
      </c>
      <c r="L6" s="16" t="str">
        <f>_xlfn.IFNA(VLOOKUP($A6&amp;" ЕДДС",'[48]1'!$B$1:$E$60,1,0),"")</f>
        <v>Гагаринский ЕДДС</v>
      </c>
      <c r="M6" s="15">
        <f>_xlfn.IFNA(VLOOKUP($A6&amp;" ЕДДС",'[45]1'!$B$2:$F$60000,4,0), "x")</f>
        <v>0</v>
      </c>
      <c r="N6" s="6"/>
    </row>
    <row r="7" spans="1:14" ht="15.75" x14ac:dyDescent="0.25">
      <c r="A7" s="10" t="s">
        <v>13</v>
      </c>
      <c r="B7" s="17">
        <f>_xlfn.IFNA(VLOOKUP($A7&amp;" ЕДДС",'[45]1'!$B$2:$F$60000,4,0), "-1")</f>
        <v>0</v>
      </c>
      <c r="C7" s="12">
        <f>'[46]1'!$C$13</f>
        <v>0</v>
      </c>
      <c r="D7" s="13">
        <f>_xlfn.IFNA(VLOOKUP($A7,'[47]1'!$A$2:$B$28,2,0), "x")</f>
        <v>6</v>
      </c>
      <c r="E7" s="14">
        <f t="shared" si="0"/>
        <v>-6</v>
      </c>
      <c r="F7" s="12">
        <f>C7-H7-'[46]1'!$C$11</f>
        <v>0</v>
      </c>
      <c r="G7" s="17">
        <f>_xlfn.IFNA(VLOOKUP($A7&amp;" ЕДДС",'[45]1'!$B$2:$F$60000,5,0), "-1")</f>
        <v>0</v>
      </c>
      <c r="H7" s="12">
        <f>'[46]1'!$C$12</f>
        <v>0</v>
      </c>
      <c r="I7" s="16">
        <f>_xlfn.IFNA(VLOOKUP($A7&amp;" ЕДДС",'[48]1'!$B$2:$E$60,2,0)/86400, "")</f>
        <v>1.1805555555555556E-3</v>
      </c>
      <c r="J7" s="16">
        <f>_xlfn.IFNA(VLOOKUP($A7&amp;" ЕДДС",'[48]1'!$B$2:$E$60,3,0)/86400, "")</f>
        <v>0</v>
      </c>
      <c r="K7" s="16">
        <f>_xlfn.IFNA(VLOOKUP($A7&amp;" ЕДДС",'[48]1'!$B$2:$E$60,4,0)/86400, "")</f>
        <v>0</v>
      </c>
      <c r="L7" s="16" t="str">
        <f>_xlfn.IFNA(VLOOKUP($A7&amp;" ЕДДС",'[48]1'!$B$1:$E$60,1,0),"")</f>
        <v>Глинковский ЕДДС</v>
      </c>
      <c r="M7" s="18">
        <f>_xlfn.IFNA(VLOOKUP($A7&amp;" ЕДДС",'[45]1'!$B$2:$F$60000,4,0), "-99999")</f>
        <v>0</v>
      </c>
      <c r="N7" s="19" t="s">
        <v>14</v>
      </c>
    </row>
    <row r="8" spans="1:14" ht="15.75" x14ac:dyDescent="0.25">
      <c r="A8" s="10" t="s">
        <v>15</v>
      </c>
      <c r="B8" s="15">
        <f>_xlfn.IFNA(VLOOKUP($A8&amp;" ЕДДС",'[45]1'!$B$2:$F$60000,4,0), "x")</f>
        <v>0</v>
      </c>
      <c r="C8" s="12">
        <f>'[46]1'!$C$16</f>
        <v>0</v>
      </c>
      <c r="D8" s="13">
        <f>_xlfn.IFNA(VLOOKUP($A8,'[47]1'!$A$2:$B$28,2,0), "x")</f>
        <v>20</v>
      </c>
      <c r="E8" s="14">
        <f t="shared" si="0"/>
        <v>-20</v>
      </c>
      <c r="F8" s="12">
        <f>C8-H8-'[46]1'!$C$14</f>
        <v>0</v>
      </c>
      <c r="G8" s="15">
        <f>_xlfn.IFNA(VLOOKUP($A8&amp;" ЕДДС",'[45]1'!$B$2:$F$60000,5,0), "x")</f>
        <v>0</v>
      </c>
      <c r="H8" s="12">
        <f>'[46]1'!$C$15</f>
        <v>0</v>
      </c>
      <c r="I8" s="16">
        <f>_xlfn.IFNA(VLOOKUP($A8&amp;" ЕДДС",'[48]1'!$B$2:$E$60,2,0)/86400, "")</f>
        <v>3.4722222222222224E-4</v>
      </c>
      <c r="J8" s="16">
        <f>_xlfn.IFNA(VLOOKUP($A8&amp;" ЕДДС",'[48]1'!$B$2:$E$60,3,0)/86400, "")</f>
        <v>0</v>
      </c>
      <c r="K8" s="16">
        <f>_xlfn.IFNA(VLOOKUP($A8&amp;" ЕДДС",'[48]1'!$B$2:$E$60,4,0)/86400, "")</f>
        <v>0</v>
      </c>
      <c r="L8" s="16" t="str">
        <f>_xlfn.IFNA(VLOOKUP($A8&amp;" ЕДДС",'[48]1'!$B$1:$E$60,1,0),"")</f>
        <v>Демидовский ЕДДС</v>
      </c>
      <c r="M8" s="15">
        <f>_xlfn.IFNA(VLOOKUP($A8&amp;" ЕДДС",'[45]1'!$B$2:$F$60000,4,0),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ЕДДС",'[45]1'!$B$2:$F$60000,4,0), "x")</f>
        <v>0</v>
      </c>
      <c r="C9" s="12">
        <f>'[46]1'!$C$19</f>
        <v>0</v>
      </c>
      <c r="D9" s="13">
        <f>_xlfn.IFNA(VLOOKUP($N9,'[47]1'!$A$2:$B$28,2,0), "x")</f>
        <v>39</v>
      </c>
      <c r="E9" s="14">
        <f t="shared" si="0"/>
        <v>-39</v>
      </c>
      <c r="F9" s="12">
        <f>C9-H9-'[46]1'!$C$17</f>
        <v>0</v>
      </c>
      <c r="G9" s="15">
        <f>_xlfn.IFNA(VLOOKUP($A9&amp;" ЕДДС",'[45]1'!$B$2:$F$60000,5,0), "x")</f>
        <v>0</v>
      </c>
      <c r="H9" s="12">
        <f>'[46]1'!$C$18</f>
        <v>0</v>
      </c>
      <c r="I9" s="16">
        <f>_xlfn.IFNA(VLOOKUP($A9&amp;" ЕДДС",'[48]1'!$B$2:$E$60,2,0)/86400, "")</f>
        <v>1.7013888888888888E-3</v>
      </c>
      <c r="J9" s="16">
        <f>_xlfn.IFNA(VLOOKUP($A9&amp;" ЕДДС",'[48]1'!$B$2:$E$60,3,0)/86400, "")</f>
        <v>0</v>
      </c>
      <c r="K9" s="16">
        <f>_xlfn.IFNA(VLOOKUP($A9&amp;" ЕДДС",'[48]1'!$B$2:$E$60,4,0)/86400, "")</f>
        <v>0</v>
      </c>
      <c r="L9" s="16" t="str">
        <f>_xlfn.IFNA(VLOOKUP($A9&amp;" ЕДДС",'[48]1'!$B$1:$E$60,1,0),"")</f>
        <v>Десногорск ЕДДС</v>
      </c>
      <c r="M9" s="15">
        <f>_xlfn.IFNA(VLOOKUP($A9&amp;" ЕДДС",'[45]1'!$B$2:$F$60000,4,0),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ЕДДС",'[45]1'!$B$2:$F$60000,4,0), "x")</f>
        <v>0</v>
      </c>
      <c r="C10" s="12">
        <f>'[46]1'!$C$22</f>
        <v>0</v>
      </c>
      <c r="D10" s="13">
        <f>_xlfn.IFNA(VLOOKUP($A10,'[47]1'!$A$2:$B$28,2,0), "x")</f>
        <v>54</v>
      </c>
      <c r="E10" s="14">
        <f t="shared" si="0"/>
        <v>-54</v>
      </c>
      <c r="F10" s="12">
        <f>C10-H10-'[46]1'!$C$20</f>
        <v>0</v>
      </c>
      <c r="G10" s="15">
        <f>_xlfn.IFNA(VLOOKUP($A10&amp;" ЕДДС",'[45]1'!$B$2:$F$60000,5,0), "x")</f>
        <v>0</v>
      </c>
      <c r="H10" s="12">
        <f>'[46]1'!$C$21</f>
        <v>0</v>
      </c>
      <c r="I10" s="16">
        <f>_xlfn.IFNA(VLOOKUP($A10&amp;" ЕДДС",'[48]1'!$B$2:$E$60,2,0)/86400, "")</f>
        <v>1.6319444444444445E-3</v>
      </c>
      <c r="J10" s="16">
        <f>_xlfn.IFNA(VLOOKUP($A10&amp;" ЕДДС",'[48]1'!$B$2:$E$60,3,0)/86400, "")</f>
        <v>0</v>
      </c>
      <c r="K10" s="16">
        <f>_xlfn.IFNA(VLOOKUP($A10&amp;" ЕДДС",'[48]1'!$B$2:$E$60,4,0)/86400, "")</f>
        <v>0</v>
      </c>
      <c r="L10" s="16" t="str">
        <f>_xlfn.IFNA(VLOOKUP($A10&amp;" ЕДДС",'[48]1'!$B$1:$E$60,1,0),"")</f>
        <v>Дорогобужский ЕДДС</v>
      </c>
      <c r="M10" s="15">
        <f>_xlfn.IFNA(VLOOKUP($A10&amp;" ЕДДС",'[45]1'!$B$2:$F$60000,4,0),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ЕДДС",'[45]1'!$B$2:$F$60000,4,0), "x")</f>
        <v>0</v>
      </c>
      <c r="C11" s="12">
        <f>'[46]1'!$C$25</f>
        <v>0</v>
      </c>
      <c r="D11" s="13">
        <f>_xlfn.IFNA(VLOOKUP($A11,'[47]1'!$A$2:$B$28,2,0), "x")</f>
        <v>34</v>
      </c>
      <c r="E11" s="14">
        <f t="shared" si="0"/>
        <v>-34</v>
      </c>
      <c r="F11" s="12">
        <f>C11-H11-'[46]1'!$C$23</f>
        <v>0</v>
      </c>
      <c r="G11" s="15">
        <f>_xlfn.IFNA(VLOOKUP($A11&amp;" ЕДДС",'[45]1'!$B$2:$F$60000,5,0), "x")</f>
        <v>0</v>
      </c>
      <c r="H11" s="12">
        <f>'[46]1'!$C$24</f>
        <v>0</v>
      </c>
      <c r="I11" s="16">
        <f>_xlfn.IFNA(VLOOKUP($A11&amp;" ЕДДС",'[48]1'!$B$2:$E$60,2,0)/86400, "")</f>
        <v>3.3564814814814816E-3</v>
      </c>
      <c r="J11" s="16">
        <f>_xlfn.IFNA(VLOOKUP($A11&amp;" ЕДДС",'[48]1'!$B$2:$E$60,3,0)/86400, "")</f>
        <v>0</v>
      </c>
      <c r="K11" s="16">
        <f>_xlfn.IFNA(VLOOKUP($A11&amp;" ЕДДС",'[48]1'!$B$2:$E$60,4,0)/86400, "")</f>
        <v>0</v>
      </c>
      <c r="L11" s="16" t="str">
        <f>_xlfn.IFNA(VLOOKUP($A11&amp;" ЕДДС",'[48]1'!$B$1:$E$60,1,0),"")</f>
        <v>Духовщинский ЕДДС</v>
      </c>
      <c r="M11" s="15">
        <f>_xlfn.IFNA(VLOOKUP($A11&amp;" ЕДДС",'[45]1'!$B$2:$F$60000,4,0),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ЕДДС",'[45]1'!$B$2:$F$60000,4,0), "x")</f>
        <v>0</v>
      </c>
      <c r="C12" s="12">
        <f>'[46]1'!$C$28</f>
        <v>0</v>
      </c>
      <c r="D12" s="13">
        <f>_xlfn.IFNA(VLOOKUP($A12,'[47]1'!$A$2:$B$28,2,0), "x")</f>
        <v>21</v>
      </c>
      <c r="E12" s="14">
        <f t="shared" si="0"/>
        <v>-21</v>
      </c>
      <c r="F12" s="12">
        <f>C12-H12-'[46]1'!$C$26</f>
        <v>0</v>
      </c>
      <c r="G12" s="15">
        <f>_xlfn.IFNA(VLOOKUP($A12&amp;" ЕДДС",'[45]1'!$B$2:$F$60000,5,0), "x")</f>
        <v>0</v>
      </c>
      <c r="H12" s="12">
        <f>'[46]1'!$C$27</f>
        <v>0</v>
      </c>
      <c r="I12" s="16">
        <f>_xlfn.IFNA(VLOOKUP($A12&amp;" ЕДДС",'[48]1'!$B$2:$E$60,2,0)/86400, "")</f>
        <v>4.4212962962962964E-3</v>
      </c>
      <c r="J12" s="16">
        <f>_xlfn.IFNA(VLOOKUP($A12&amp;" ЕДДС",'[48]1'!$B$2:$E$60,3,0)/86400, "")</f>
        <v>0</v>
      </c>
      <c r="K12" s="16">
        <f>_xlfn.IFNA(VLOOKUP($A12&amp;" ЕДДС",'[48]1'!$B$2:$E$60,4,0)/86400, "")</f>
        <v>0</v>
      </c>
      <c r="L12" s="16" t="str">
        <f>_xlfn.IFNA(VLOOKUP($A12&amp;" ЕДДС",'[48]1'!$B$1:$E$60,1,0),"")</f>
        <v>Ельнинский ЕДДС</v>
      </c>
      <c r="M12" s="15">
        <f>_xlfn.IFNA(VLOOKUP($A12&amp;" ЕДДС",'[45]1'!$B$2:$F$60000,4,0),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ЕДДС",'[45]1'!$B$2:$F$60000,4,0), "x")</f>
        <v>0</v>
      </c>
      <c r="C13" s="12">
        <f>'[46]1'!$C$31</f>
        <v>0</v>
      </c>
      <c r="D13" s="13">
        <f>_xlfn.IFNA(VLOOKUP($A13,'[47]1'!$A$2:$B$28,2,0), "x")</f>
        <v>25</v>
      </c>
      <c r="E13" s="14">
        <f t="shared" si="0"/>
        <v>-25</v>
      </c>
      <c r="F13" s="12">
        <f>C13-H13-'[46]1'!$C$29</f>
        <v>0</v>
      </c>
      <c r="G13" s="15">
        <f>_xlfn.IFNA(VLOOKUP($A13&amp;" ЕДДС",'[45]1'!$B$2:$F$60000,5,0), "x")</f>
        <v>0</v>
      </c>
      <c r="H13" s="12">
        <f>'[46]1'!$C$30</f>
        <v>0</v>
      </c>
      <c r="I13" s="16">
        <f>_xlfn.IFNA(VLOOKUP($A13&amp;" ЕДДС",'[48]1'!$B$2:$E$60,2,0)/86400, "")</f>
        <v>9.7222222222222219E-4</v>
      </c>
      <c r="J13" s="16">
        <f>_xlfn.IFNA(VLOOKUP($A13&amp;" ЕДДС",'[48]1'!$B$2:$E$60,3,0)/86400, "")</f>
        <v>0</v>
      </c>
      <c r="K13" s="16">
        <f>_xlfn.IFNA(VLOOKUP($A13&amp;" ЕДДС",'[48]1'!$B$2:$E$60,4,0)/86400, "")</f>
        <v>0</v>
      </c>
      <c r="L13" s="16" t="str">
        <f>_xlfn.IFNA(VLOOKUP($A13&amp;" ЕДДС",'[48]1'!$B$1:$E$60,1,0),"")</f>
        <v>Ершичский ЕДДС</v>
      </c>
      <c r="M13" s="15">
        <f>_xlfn.IFNA(VLOOKUP($A13&amp;" ЕДДС",'[45]1'!$B$2:$F$60000,4,0),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ЕДДС",'[45]1'!$B$2:$F$60000,4,0), "x")</f>
        <v>0</v>
      </c>
      <c r="C14" s="12">
        <f>'[46]1'!$C$34</f>
        <v>0</v>
      </c>
      <c r="D14" s="13">
        <f>_xlfn.IFNA(VLOOKUP($A14,'[47]1'!$A$2:$B$28,2,0), "x")</f>
        <v>44</v>
      </c>
      <c r="E14" s="14">
        <f t="shared" si="0"/>
        <v>-44</v>
      </c>
      <c r="F14" s="12">
        <f>C14-H14-'[46]1'!$C$32</f>
        <v>0</v>
      </c>
      <c r="G14" s="15">
        <f>_xlfn.IFNA(VLOOKUP($A14&amp;" ЕДДС",'[45]1'!$B$2:$F$60000,5,0), "x")</f>
        <v>0</v>
      </c>
      <c r="H14" s="12">
        <f>'[46]1'!$C$33</f>
        <v>0</v>
      </c>
      <c r="I14" s="16">
        <f>_xlfn.IFNA(VLOOKUP($A14&amp;" ЕДДС",'[48]1'!$B$2:$E$60,2,0)/86400, "")</f>
        <v>1.8402777777777777E-3</v>
      </c>
      <c r="J14" s="16">
        <f>_xlfn.IFNA(VLOOKUP($A14&amp;" ЕДДС",'[48]1'!$B$2:$E$60,3,0)/86400, "")</f>
        <v>0</v>
      </c>
      <c r="K14" s="16">
        <f>_xlfn.IFNA(VLOOKUP($A14&amp;" ЕДДС",'[48]1'!$B$2:$E$60,4,0)/86400, "")</f>
        <v>0</v>
      </c>
      <c r="L14" s="16" t="str">
        <f>_xlfn.IFNA(VLOOKUP($A14&amp;" ЕДДС",'[48]1'!$B$1:$E$60,1,0),"")</f>
        <v>Кардымовский ЕДДС</v>
      </c>
      <c r="M14" s="15">
        <f>_xlfn.IFNA(VLOOKUP($A14&amp;" ЕДДС",'[45]1'!$B$2:$F$60000,4,0),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ЕДДС",'[45]1'!$B$2:$F$60000,4,0), "x")</f>
        <v>0</v>
      </c>
      <c r="C15" s="12">
        <f>'[46]1'!$C$37</f>
        <v>0</v>
      </c>
      <c r="D15" s="13">
        <f>_xlfn.IFNA(VLOOKUP($A15,'[47]1'!$A$2:$B$28,2,0), "x")</f>
        <v>39</v>
      </c>
      <c r="E15" s="14">
        <f t="shared" si="0"/>
        <v>-39</v>
      </c>
      <c r="F15" s="12">
        <f>C15-H15-'[46]1'!$C$35</f>
        <v>0</v>
      </c>
      <c r="G15" s="15">
        <f>_xlfn.IFNA(VLOOKUP($A15&amp;" ЕДДС",'[45]1'!$B$2:$F$60000,5,0), "x")</f>
        <v>0</v>
      </c>
      <c r="H15" s="12">
        <f>'[46]1'!$C$36</f>
        <v>0</v>
      </c>
      <c r="I15" s="16">
        <f>_xlfn.IFNA(VLOOKUP($A15&amp;" ЕДДС",'[48]1'!$B$2:$E$60,2,0)/86400, "")</f>
        <v>1.9444444444444444E-3</v>
      </c>
      <c r="J15" s="16">
        <f>_xlfn.IFNA(VLOOKUP($A15&amp;" ЕДДС",'[48]1'!$B$2:$E$60,3,0)/86400, "")</f>
        <v>0</v>
      </c>
      <c r="K15" s="16">
        <f>_xlfn.IFNA(VLOOKUP($A15&amp;" ЕДДС",'[48]1'!$B$2:$E$60,4,0)/86400, "")</f>
        <v>0</v>
      </c>
      <c r="L15" s="16" t="str">
        <f>_xlfn.IFNA(VLOOKUP($A15&amp;" ЕДДС",'[48]1'!$B$1:$E$60,1,0),"")</f>
        <v>Краснинский ЕДДС</v>
      </c>
      <c r="M15" s="15">
        <f>_xlfn.IFNA(VLOOKUP($A15&amp;" ЕДДС",'[45]1'!$B$2:$F$60000,4,0),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ЕДДС",'[45]1'!$B$2:$F$60000,4,0), "x")</f>
        <v>0</v>
      </c>
      <c r="C16" s="12">
        <f>'[46]1'!$C$40</f>
        <v>0</v>
      </c>
      <c r="D16" s="13">
        <f>_xlfn.IFNA(VLOOKUP($A16,'[47]1'!$A$2:$B$28,2,0), "x")</f>
        <v>20</v>
      </c>
      <c r="E16" s="14">
        <f t="shared" si="0"/>
        <v>-20</v>
      </c>
      <c r="F16" s="12">
        <f>C16-H16-'[46]1'!$C$38</f>
        <v>0</v>
      </c>
      <c r="G16" s="15">
        <f>_xlfn.IFNA(VLOOKUP($A16&amp;" ЕДДС",'[45]1'!$B$2:$F$60000,5,0), "x")</f>
        <v>0</v>
      </c>
      <c r="H16" s="12">
        <f>'[46]1'!$C$39</f>
        <v>0</v>
      </c>
      <c r="I16" s="16">
        <f>_xlfn.IFNA(VLOOKUP($A16&amp;" ЕДДС",'[48]1'!$B$2:$E$60,2,0)/86400, "")</f>
        <v>4.0509259259259258E-4</v>
      </c>
      <c r="J16" s="16">
        <f>_xlfn.IFNA(VLOOKUP($A16&amp;" ЕДДС",'[48]1'!$B$2:$E$60,3,0)/86400, "")</f>
        <v>0</v>
      </c>
      <c r="K16" s="16">
        <f>_xlfn.IFNA(VLOOKUP($A16&amp;" ЕДДС",'[48]1'!$B$2:$E$60,4,0)/86400, "")</f>
        <v>0</v>
      </c>
      <c r="L16" s="16" t="str">
        <f>_xlfn.IFNA(VLOOKUP($A16&amp;" ЕДДС",'[48]1'!$B$1:$E$60,1,0),"")</f>
        <v>Монастырщинский ЕДДС</v>
      </c>
      <c r="M16" s="15">
        <f>_xlfn.IFNA(VLOOKUP($A16&amp;" ЕДДС",'[45]1'!$B$2:$F$60000,4,0),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ЕДДС",'[45]1'!$B$2:$F$60000,4,0), "x")</f>
        <v>0</v>
      </c>
      <c r="C17" s="12">
        <f>'[46]1'!$C$43</f>
        <v>0</v>
      </c>
      <c r="D17" s="13">
        <f>_xlfn.IFNA(VLOOKUP($A17,'[47]1'!$A$2:$B$28,2,0), "x")</f>
        <v>38</v>
      </c>
      <c r="E17" s="14">
        <f t="shared" si="0"/>
        <v>-38</v>
      </c>
      <c r="F17" s="12">
        <f>C17-H17-'[46]1'!$C$41</f>
        <v>0</v>
      </c>
      <c r="G17" s="15">
        <f>_xlfn.IFNA(VLOOKUP($A17&amp;" ЕДДС",'[45]1'!$B$2:$F$60000,5,0), "x")</f>
        <v>0</v>
      </c>
      <c r="H17" s="12">
        <f>'[46]1'!$C$42</f>
        <v>0</v>
      </c>
      <c r="I17" s="16">
        <f>_xlfn.IFNA(VLOOKUP($A17&amp;" ЕДДС",'[48]1'!$B$2:$E$60,2,0)/86400, "")</f>
        <v>1.1921296296296296E-3</v>
      </c>
      <c r="J17" s="16">
        <f>_xlfn.IFNA(VLOOKUP($A17&amp;" ЕДДС",'[48]1'!$B$2:$E$60,3,0)/86400, "")</f>
        <v>0</v>
      </c>
      <c r="K17" s="16">
        <f>_xlfn.IFNA(VLOOKUP($A17&amp;" ЕДДС",'[48]1'!$B$2:$E$60,4,0)/86400, "")</f>
        <v>0</v>
      </c>
      <c r="L17" s="16" t="str">
        <f>_xlfn.IFNA(VLOOKUP($A17&amp;" ЕДДС",'[48]1'!$B$1:$E$60,1,0),"")</f>
        <v>Новодугинский ЕДДС</v>
      </c>
      <c r="M17" s="15">
        <f>_xlfn.IFNA(VLOOKUP($A17&amp;" ЕДДС",'[45]1'!$B$2:$F$60000,4,0),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ЕДДС",'[45]1'!$B$2:$F$60000,4,0), "x")</f>
        <v>0</v>
      </c>
      <c r="C18" s="12">
        <f>'[46]1'!$C$46</f>
        <v>0</v>
      </c>
      <c r="D18" s="13">
        <f>_xlfn.IFNA(VLOOKUP($A18,'[47]1'!$A$2:$B$28,2,0), "x")</f>
        <v>53</v>
      </c>
      <c r="E18" s="14">
        <f t="shared" si="0"/>
        <v>-53</v>
      </c>
      <c r="F18" s="12">
        <f>C18-H18-'[46]1'!$C$44</f>
        <v>0</v>
      </c>
      <c r="G18" s="15">
        <f>_xlfn.IFNA(VLOOKUP($A18&amp;" ЕДДС",'[45]1'!$B$2:$F$60000,5,0), "x")</f>
        <v>0</v>
      </c>
      <c r="H18" s="12">
        <f>'[46]1'!$C$45</f>
        <v>0</v>
      </c>
      <c r="I18" s="16">
        <f>_xlfn.IFNA(VLOOKUP($A18&amp;" ЕДДС",'[48]1'!$B$2:$E$60,2,0)/86400, "")</f>
        <v>1.1226851851851851E-3</v>
      </c>
      <c r="J18" s="16">
        <f>_xlfn.IFNA(VLOOKUP($A18&amp;" ЕДДС",'[48]1'!$B$2:$E$60,3,0)/86400, "")</f>
        <v>0</v>
      </c>
      <c r="K18" s="16">
        <f>_xlfn.IFNA(VLOOKUP($A18&amp;" ЕДДС",'[48]1'!$B$2:$E$60,4,0)/86400, "")</f>
        <v>0</v>
      </c>
      <c r="L18" s="16" t="str">
        <f>_xlfn.IFNA(VLOOKUP($A18&amp;" ЕДДС",'[48]1'!$B$1:$E$60,1,0),"")</f>
        <v>Починковский ЕДДС</v>
      </c>
      <c r="M18" s="15">
        <f>_xlfn.IFNA(VLOOKUP($A18&amp;" ЕДДС",'[45]1'!$B$2:$F$60000,4,0),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ЕДДС",'[45]1'!$B$2:$F$60000,4,0), "x")</f>
        <v>0</v>
      </c>
      <c r="C19" s="12">
        <f>'[46]1'!$C$49</f>
        <v>0</v>
      </c>
      <c r="D19" s="13">
        <f>_xlfn.IFNA(VLOOKUP($A19,'[47]1'!$A$2:$B$28,2,0), "x")</f>
        <v>206</v>
      </c>
      <c r="E19" s="14">
        <f t="shared" si="0"/>
        <v>-206</v>
      </c>
      <c r="F19" s="12">
        <f>C19-H19-'[46]1'!$C$47</f>
        <v>0</v>
      </c>
      <c r="G19" s="15">
        <f>_xlfn.IFNA(VLOOKUP($A19&amp;" ЕДДС",'[45]1'!$B$2:$F$60000,5,0), "x")</f>
        <v>0</v>
      </c>
      <c r="H19" s="12">
        <f>'[46]1'!$C$48</f>
        <v>0</v>
      </c>
      <c r="I19" s="16">
        <f>_xlfn.IFNA(VLOOKUP($A19&amp;" ЕДДС",'[48]1'!$B$2:$E$60,2,0)/86400, "")</f>
        <v>8.1018518518518516E-4</v>
      </c>
      <c r="J19" s="16">
        <f>_xlfn.IFNA(VLOOKUP($A19&amp;" ЕДДС",'[48]1'!$B$2:$E$60,3,0)/86400, "")</f>
        <v>0</v>
      </c>
      <c r="K19" s="16">
        <f>_xlfn.IFNA(VLOOKUP($A19&amp;" ЕДДС",'[48]1'!$B$2:$E$60,4,0)/86400, "")</f>
        <v>0</v>
      </c>
      <c r="L19" s="16" t="str">
        <f>_xlfn.IFNA(VLOOKUP($A19&amp;" ЕДДС",'[48]1'!$B$1:$E$60,1,0),"")</f>
        <v>Рославльский ЕДДС</v>
      </c>
      <c r="M19" s="15">
        <f>_xlfn.IFNA(VLOOKUP($A19&amp;" ЕДДС",'[45]1'!$B$2:$F$60000,4,0),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ЕДДС",'[45]1'!$B$2:$F$60000,4,0), "x")</f>
        <v>0</v>
      </c>
      <c r="C20" s="12">
        <f>'[46]1'!$C$52</f>
        <v>0</v>
      </c>
      <c r="D20" s="13">
        <f>_xlfn.IFNA(VLOOKUP($A20,'[47]1'!$A$2:$B$28,2,0), "x")</f>
        <v>33</v>
      </c>
      <c r="E20" s="14">
        <f t="shared" si="0"/>
        <v>-33</v>
      </c>
      <c r="F20" s="12">
        <f>C20-H20-'[46]1'!$C$50</f>
        <v>0</v>
      </c>
      <c r="G20" s="15">
        <f>_xlfn.IFNA(VLOOKUP($A20&amp;" ЕДДС",'[45]1'!$B$2:$F$60000,5,0), "x")</f>
        <v>0</v>
      </c>
      <c r="H20" s="12">
        <f>'[46]1'!$C$51</f>
        <v>0</v>
      </c>
      <c r="I20" s="16">
        <f>_xlfn.IFNA(VLOOKUP($A20&amp;" ЕДДС",'[48]1'!$B$2:$E$60,2,0)/86400, "")</f>
        <v>1.1574074074074073E-3</v>
      </c>
      <c r="J20" s="16">
        <f>_xlfn.IFNA(VLOOKUP($A20&amp;" ЕДДС",'[48]1'!$B$2:$E$60,3,0)/86400, "")</f>
        <v>0</v>
      </c>
      <c r="K20" s="16">
        <f>_xlfn.IFNA(VLOOKUP($A20&amp;" ЕДДС",'[48]1'!$B$2:$E$60,4,0)/86400, "")</f>
        <v>0</v>
      </c>
      <c r="L20" s="16" t="str">
        <f>_xlfn.IFNA(VLOOKUP($A20&amp;" ЕДДС",'[48]1'!$B$1:$E$60,1,0),"")</f>
        <v>Руднянский ЕДДС</v>
      </c>
      <c r="M20" s="15">
        <f>_xlfn.IFNA(VLOOKUP($A20&amp;" ЕДДС",'[45]1'!$B$2:$F$60000,4,0),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ЕДДС",'[45]1'!$B$2:$F$60000,4,0), "x")</f>
        <v>0</v>
      </c>
      <c r="C21" s="12">
        <f>'[46]1'!$C$55</f>
        <v>0</v>
      </c>
      <c r="D21" s="13">
        <f>_xlfn.IFNA(VLOOKUP($A21,'[47]1'!$A$2:$B$28,2,0), "x")</f>
        <v>157</v>
      </c>
      <c r="E21" s="14">
        <f t="shared" si="0"/>
        <v>-157</v>
      </c>
      <c r="F21" s="12">
        <f>C21-H21-'[46]1'!$C$53</f>
        <v>0</v>
      </c>
      <c r="G21" s="15">
        <f>_xlfn.IFNA(VLOOKUP($A21&amp;" ЕДДС",'[45]1'!$B$2:$F$60000,5,0), "x")</f>
        <v>0</v>
      </c>
      <c r="H21" s="12">
        <f>'[46]1'!$C$54</f>
        <v>0</v>
      </c>
      <c r="I21" s="16">
        <f>_xlfn.IFNA(VLOOKUP($A21&amp;" ЕДДС",'[48]1'!$B$2:$E$60,2,0)/86400, "")</f>
        <v>5.3240740740740744E-4</v>
      </c>
      <c r="J21" s="16">
        <f>_xlfn.IFNA(VLOOKUP($A21&amp;" ЕДДС",'[48]1'!$B$2:$E$60,3,0)/86400, "")</f>
        <v>0</v>
      </c>
      <c r="K21" s="16">
        <f>_xlfn.IFNA(VLOOKUP($A21&amp;" ЕДДС",'[48]1'!$B$2:$E$60,4,0)/86400, "")</f>
        <v>0</v>
      </c>
      <c r="L21" s="16" t="str">
        <f>_xlfn.IFNA(VLOOKUP($A21&amp;" ЕДДС",'[48]1'!$B$1:$E$60,1,0),"")</f>
        <v>Сафоновский ЕДДС</v>
      </c>
      <c r="M21" s="15">
        <f>_xlfn.IFNA(VLOOKUP($A21&amp;" ЕДДС",'[45]1'!$B$2:$F$60000,4,0), "x")</f>
        <v>0</v>
      </c>
      <c r="N21" s="6"/>
    </row>
    <row r="22" spans="1:14" ht="15.75" x14ac:dyDescent="0.25">
      <c r="A22" s="10" t="s">
        <v>30</v>
      </c>
      <c r="B22" s="22">
        <f>_xlfn.IFNA(VLOOKUP("ЕДДС",'[45]1'!$B$2:$D$60000,2,0), "x")</f>
        <v>0</v>
      </c>
      <c r="C22" s="12">
        <f>'[46]1'!$C$58</f>
        <v>0</v>
      </c>
      <c r="D22" s="13">
        <f>_xlfn.IFNA(VLOOKUP($A22,'[47]1'!$A$2:$B$28,2,0), "0")+_xlfn.IFNA(VLOOKUP($N22,'[47]1'!$A$2:$B$28,2,0), "x")</f>
        <v>923</v>
      </c>
      <c r="E22" s="14">
        <f t="shared" si="0"/>
        <v>-923</v>
      </c>
      <c r="F22" s="12">
        <f>C22-H22-'[46]1'!$C$56</f>
        <v>0</v>
      </c>
      <c r="G22" s="22">
        <f>_xlfn.IFNA(VLOOKUP("ЕДДС",'[45]1'!$B$2:$D$60000,3,0), "x")</f>
        <v>0</v>
      </c>
      <c r="H22" s="12">
        <f>'[46]1'!$C$57</f>
        <v>0</v>
      </c>
      <c r="I22" s="16">
        <f>_xlfn.IFNA(VLOOKUP("ЕДДС",'[48]1'!$B$2:$E$60,2,0)/86400, "")</f>
        <v>6.018518518518519E-4</v>
      </c>
      <c r="J22" s="16">
        <f>_xlfn.IFNA(VLOOKUP("ЕДДС",'[48]1'!$B$2:$E$60,3,0)/86400, "")</f>
        <v>0</v>
      </c>
      <c r="K22" s="16">
        <f>_xlfn.IFNA(VLOOKUP("ЕДДС",'[48]1'!$B$2:$E$60,4,0)/86400, "")</f>
        <v>0</v>
      </c>
      <c r="L22" s="16" t="str">
        <f>_xlfn.IFNA(VLOOKUP("ЕДДС",'[48]1'!$B$1:$E$60,1,0),"")</f>
        <v>ЕДДС</v>
      </c>
      <c r="M22" s="22">
        <f>_xlfn.IFNA(VLOOKUP("ЕДДС",'[45]1'!$B$2:$F$60000,4,0),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ЕДДС",'[45]1'!$B$2:$F$60000,4,0), "x")</f>
        <v>0</v>
      </c>
      <c r="C23" s="12">
        <f>'[46]1'!$C$61</f>
        <v>0</v>
      </c>
      <c r="D23" s="13">
        <f>_xlfn.IFNA(VLOOKUP($N23,'[47]1'!$A$2:$B$28,2,0), "x")</f>
        <v>181</v>
      </c>
      <c r="E23" s="24">
        <f t="shared" si="0"/>
        <v>-181</v>
      </c>
      <c r="F23" s="12">
        <f>C23-H23-'[46]1'!$C$59</f>
        <v>0</v>
      </c>
      <c r="G23" s="15">
        <f>_xlfn.IFNA(VLOOKUP($A23&amp;" ЕДДС",'[45]1'!$B$2:$F$60000,5,0), "x")</f>
        <v>0</v>
      </c>
      <c r="H23" s="12">
        <f>'[46]1'!$C$60</f>
        <v>0</v>
      </c>
      <c r="I23" s="16">
        <f>_xlfn.IFNA(VLOOKUP($A23&amp;" ЕДДС",'[48]1'!$B$2:$E$60,2,0)/86400, "")</f>
        <v>1.7013888888888888E-3</v>
      </c>
      <c r="J23" s="16">
        <f>_xlfn.IFNA(VLOOKUP($A23&amp;" ЕДДС",'[48]1'!$B$2:$E$60,3,0)/86400, "")</f>
        <v>0</v>
      </c>
      <c r="K23" s="16">
        <f>_xlfn.IFNA(VLOOKUP($A23&amp;" ЕДДС",'[48]1'!$B$2:$E$60,4,0)/86400, "")</f>
        <v>0</v>
      </c>
      <c r="L23" s="16" t="str">
        <f>_xlfn.IFNA(VLOOKUP($A23&amp;" ЕДДС",'[48]1'!$B$1:$E$60,1,0),"")</f>
        <v>Смоленский район ЕДДС</v>
      </c>
      <c r="M23" s="15">
        <f>_xlfn.IFNA(VLOOKUP($A23&amp;" ЕДДС",'[45]1'!$B$2:$F$60000,4,0),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ЕДДС",'[45]1'!$B$2:$F$60000,4,0), "x")</f>
        <v>0</v>
      </c>
      <c r="C24" s="12">
        <f>'[46]1'!$C$64</f>
        <v>0</v>
      </c>
      <c r="D24" s="13">
        <f>_xlfn.IFNA(VLOOKUP($A24,'[47]1'!$A$2:$B$28,2,0), "x")</f>
        <v>22</v>
      </c>
      <c r="E24" s="14">
        <f t="shared" si="0"/>
        <v>-22</v>
      </c>
      <c r="F24" s="12">
        <f>C24-H24-'[46]1'!$C$62</f>
        <v>0</v>
      </c>
      <c r="G24" s="15">
        <f>_xlfn.IFNA(VLOOKUP($A24&amp;" ЕДДС",'[45]1'!$B$2:$F$60000,5,0), "x")</f>
        <v>0</v>
      </c>
      <c r="H24" s="12">
        <f>'[46]1'!$C$63</f>
        <v>0</v>
      </c>
      <c r="I24" s="16">
        <f>_xlfn.IFNA(VLOOKUP($A24&amp;" ЕДДС",'[48]1'!$B$2:$E$60,2,0)/86400, "")</f>
        <v>1.3657407407407407E-3</v>
      </c>
      <c r="J24" s="16">
        <f>_xlfn.IFNA(VLOOKUP($A24&amp;" ЕДДС",'[48]1'!$B$2:$E$60,3,0)/86400, "")</f>
        <v>0</v>
      </c>
      <c r="K24" s="16">
        <f>_xlfn.IFNA(VLOOKUP($A24&amp;" ЕДДС",'[48]1'!$B$2:$E$60,4,0)/86400, "")</f>
        <v>0</v>
      </c>
      <c r="L24" s="16" t="str">
        <f>_xlfn.IFNA(VLOOKUP($A24&amp;" ЕДДС",'[48]1'!$B$1:$E$60,1,0),"")</f>
        <v>Сычевский ЕДДС</v>
      </c>
      <c r="M24" s="15">
        <f>_xlfn.IFNA(VLOOKUP($A24&amp;" ЕДДС",'[45]1'!$B$2:$F$60000,4,0),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ЕДДС",'[45]1'!$B$2:$F$60000,4,0), "x")</f>
        <v>0</v>
      </c>
      <c r="C25" s="12">
        <f>'[46]1'!$C$67</f>
        <v>0</v>
      </c>
      <c r="D25" s="13">
        <f>_xlfn.IFNA(VLOOKUP($A25,'[47]1'!$A$2:$B$28,2,0), "x")</f>
        <v>22</v>
      </c>
      <c r="E25" s="14">
        <f t="shared" si="0"/>
        <v>-22</v>
      </c>
      <c r="F25" s="12">
        <f>C25-H25-'[46]1'!$C$65</f>
        <v>0</v>
      </c>
      <c r="G25" s="15">
        <f>_xlfn.IFNA(VLOOKUP($A25&amp;" ЕДДС",'[45]1'!$B$2:$F$60000,5,0), "x")</f>
        <v>0</v>
      </c>
      <c r="H25" s="12">
        <f>'[46]1'!$C$66</f>
        <v>0</v>
      </c>
      <c r="I25" s="16">
        <f>_xlfn.IFNA(VLOOKUP($A25&amp;" ЕДДС",'[48]1'!$B$2:$E$60,2,0)/86400, "")</f>
        <v>1.9097222222222222E-3</v>
      </c>
      <c r="J25" s="16">
        <f>_xlfn.IFNA(VLOOKUP($A25&amp;" ЕДДС",'[48]1'!$B$2:$E$60,3,0)/86400, "")</f>
        <v>0</v>
      </c>
      <c r="K25" s="16">
        <f>_xlfn.IFNA(VLOOKUP($A25&amp;" ЕДДС",'[48]1'!$B$2:$E$60,4,0)/86400, "")</f>
        <v>0</v>
      </c>
      <c r="L25" s="16" t="str">
        <f>_xlfn.IFNA(VLOOKUP($A25&amp;" ЕДДС",'[48]1'!$B$1:$E$60,1,0),"")</f>
        <v>Темкинский ЕДДС</v>
      </c>
      <c r="M25" s="15">
        <f>_xlfn.IFNA(VLOOKUP($A25&amp;" ЕДДС",'[45]1'!$B$2:$F$60000,4,0),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ЕДДС",'[45]1'!$B$2:$F$60000,4,0), "x")</f>
        <v>0</v>
      </c>
      <c r="C26" s="12">
        <f>'[46]1'!$C$70</f>
        <v>0</v>
      </c>
      <c r="D26" s="13">
        <f>_xlfn.IFNA(VLOOKUP($A26,'[47]1'!$A$2:$B$28,2,0), "x")</f>
        <v>70</v>
      </c>
      <c r="E26" s="14">
        <f t="shared" si="0"/>
        <v>-70</v>
      </c>
      <c r="F26" s="12">
        <f>C26-H26-'[46]1'!$C$68</f>
        <v>0</v>
      </c>
      <c r="G26" s="15">
        <f>_xlfn.IFNA(VLOOKUP($A26&amp;" ЕДДС",'[45]1'!$B$2:$F$60000,5,0), "x")</f>
        <v>0</v>
      </c>
      <c r="H26" s="12">
        <f>'[46]1'!$C$69</f>
        <v>0</v>
      </c>
      <c r="I26" s="16">
        <f>_xlfn.IFNA(VLOOKUP($A26&amp;" ЕДДС",'[48]1'!$B$2:$E$60,2,0)/86400, "")</f>
        <v>9.9537037037037042E-4</v>
      </c>
      <c r="J26" s="16">
        <f>_xlfn.IFNA(VLOOKUP($A26&amp;" ЕДДС",'[48]1'!$B$2:$E$60,3,0)/86400, "")</f>
        <v>0</v>
      </c>
      <c r="K26" s="16">
        <f>_xlfn.IFNA(VLOOKUP($A26&amp;" ЕДДС",'[48]1'!$B$2:$E$60,4,0)/86400, "")</f>
        <v>0</v>
      </c>
      <c r="L26" s="16" t="str">
        <f>_xlfn.IFNA(VLOOKUP($A26&amp;" ЕДДС",'[48]1'!$B$1:$E$60,1,0),"")</f>
        <v>Угранский ЕДДС</v>
      </c>
      <c r="M26" s="15">
        <f>_xlfn.IFNA(VLOOKUP($A26&amp;" ЕДДС",'[45]1'!$B$2:$F$60000,4,0),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ЕДДС",'[45]1'!$B$2:$F$60000,4,0), "x")</f>
        <v>0</v>
      </c>
      <c r="C27" s="12">
        <f>'[46]1'!$C$73</f>
        <v>0</v>
      </c>
      <c r="D27" s="13">
        <f>_xlfn.IFNA(VLOOKUP($N27,'[47]1'!$A$2:$B$28,2,0), "x")</f>
        <v>30</v>
      </c>
      <c r="E27" s="14">
        <f t="shared" si="0"/>
        <v>-30</v>
      </c>
      <c r="F27" s="12">
        <f>C27-H27-'[46]1'!$C$71</f>
        <v>0</v>
      </c>
      <c r="G27" s="15">
        <f>_xlfn.IFNA(VLOOKUP($A27&amp;" ЕДДС",'[45]1'!$B$2:$F$60000,5,0), "x")</f>
        <v>0</v>
      </c>
      <c r="H27" s="12">
        <f>'[46]1'!$C$72</f>
        <v>0</v>
      </c>
      <c r="I27" s="16" t="e">
        <f>_xlfn.IFNA(VLOOKUP($A27&amp;" ЕДДС",'[48]1'!$B$2:$E$60,2,0)/86400, "")</f>
        <v>#VALUE!</v>
      </c>
      <c r="J27" s="16">
        <f>_xlfn.IFNA(VLOOKUP($A27&amp;" ЕДДС",'[48]1'!$B$2:$E$60,3,0)/86400, "")</f>
        <v>0</v>
      </c>
      <c r="K27" s="16">
        <f>_xlfn.IFNA(VLOOKUP($A27&amp;" ЕДДС",'[48]1'!$B$2:$E$60,4,0)/86400, "")</f>
        <v>0</v>
      </c>
      <c r="L27" s="16" t="str">
        <f>_xlfn.IFNA(VLOOKUP($A27&amp;" ЕДДС",'[48]1'!$B$1:$E$60,1,0),"")</f>
        <v>Х.-Жирковский ЕДДС</v>
      </c>
      <c r="M27" s="15">
        <f>_xlfn.IFNA(VLOOKUP($A27&amp;" ЕДДС",'[45]1'!$B$2:$F$60000,4,0),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ЕДДС",'[45]1'!$B$2:$F$60000,4,0), "x")</f>
        <v>0</v>
      </c>
      <c r="C28" s="12">
        <f>'[46]1'!$C$76</f>
        <v>0</v>
      </c>
      <c r="D28" s="13">
        <f>_xlfn.IFNA(VLOOKUP($A28,'[47]1'!$A$2:$B$28,2,0), "x")</f>
        <v>22</v>
      </c>
      <c r="E28" s="14">
        <f t="shared" si="0"/>
        <v>-22</v>
      </c>
      <c r="F28" s="12">
        <f>C28-H28-'[46]1'!$C$74</f>
        <v>0</v>
      </c>
      <c r="G28" s="15">
        <f>_xlfn.IFNA(VLOOKUP($A28&amp;" ЕДДС",'[45]1'!$B$2:$F$60000,5,0), "x")</f>
        <v>0</v>
      </c>
      <c r="H28" s="12">
        <f>'[46]1'!$C$75</f>
        <v>0</v>
      </c>
      <c r="I28" s="16">
        <f>_xlfn.IFNA(VLOOKUP($A28&amp;" ЕДДС",'[48]1'!$B$2:$E$60,2,0)/86400, "")</f>
        <v>2.9212962962962961E-2</v>
      </c>
      <c r="J28" s="16">
        <f>_xlfn.IFNA(VLOOKUP($A28&amp;" ЕДДС",'[48]1'!$B$2:$E$60,3,0)/86400, "")</f>
        <v>0</v>
      </c>
      <c r="K28" s="16">
        <f>_xlfn.IFNA(VLOOKUP($A28&amp;" ЕДДС",'[48]1'!$B$2:$E$60,4,0)/86400, "")</f>
        <v>0</v>
      </c>
      <c r="L28" s="16" t="str">
        <f>_xlfn.IFNA(VLOOKUP($A28&amp;" ЕДДС",'[48]1'!$B$1:$E$60,1,0),"")</f>
        <v>Хиславичский ЕДДС</v>
      </c>
      <c r="M28" s="15">
        <f>_xlfn.IFNA(VLOOKUP($A28&amp;" ЕДДС",'[45]1'!$B$2:$F$60000,4,0),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ЕДДС",'[45]1'!$B$2:$F$60000,4,0), "x")</f>
        <v>0</v>
      </c>
      <c r="C29" s="12">
        <f>'[46]1'!$C$79</f>
        <v>0</v>
      </c>
      <c r="D29" s="13">
        <f>_xlfn.IFNA(VLOOKUP($A29,'[47]1'!$A$2:$B$28,2,0), "x")</f>
        <v>73</v>
      </c>
      <c r="E29" s="14">
        <f t="shared" si="0"/>
        <v>-73</v>
      </c>
      <c r="F29" s="12">
        <f>C29-H29-'[46]1'!$C$77</f>
        <v>0</v>
      </c>
      <c r="G29" s="15">
        <f>_xlfn.IFNA(VLOOKUP($A29&amp;" ЕДДС",'[45]1'!$B$2:$F$60000,5,0), "x")</f>
        <v>0</v>
      </c>
      <c r="H29" s="12">
        <f>'[46]1'!$C$78</f>
        <v>0</v>
      </c>
      <c r="I29" s="16">
        <f>_xlfn.IFNA(VLOOKUP($A29&amp;" ЕДДС",'[48]1'!$B$2:$E$60,2,0)/86400, "")</f>
        <v>0.39910879629629631</v>
      </c>
      <c r="J29" s="16">
        <f>_xlfn.IFNA(VLOOKUP($A29&amp;" ЕДДС",'[48]1'!$B$2:$E$60,3,0)/86400, "")</f>
        <v>0</v>
      </c>
      <c r="K29" s="16">
        <f>_xlfn.IFNA(VLOOKUP($A29&amp;" ЕДДС",'[48]1'!$B$2:$E$60,4,0)/86400, "")</f>
        <v>0</v>
      </c>
      <c r="L29" s="16" t="str">
        <f>_xlfn.IFNA(VLOOKUP($A29&amp;" ЕДДС",'[48]1'!$B$1:$E$60,1,0),"")</f>
        <v>Шумячский ЕДДС</v>
      </c>
      <c r="M29" s="15">
        <f>_xlfn.IFNA(VLOOKUP($A29&amp;" ЕДДС",'[45]1'!$B$2:$F$60000,4,0),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ЕДДС",'[45]1'!$B$2:$F$60000,4,0), "x")</f>
        <v>0</v>
      </c>
      <c r="C30" s="12">
        <f>'[46]1'!$C$82</f>
        <v>0</v>
      </c>
      <c r="D30" s="13">
        <f>_xlfn.IFNA(VLOOKUP($A30,'[47]1'!$A$2:$B$30,2,0), "x")</f>
        <v>105</v>
      </c>
      <c r="E30" s="14">
        <f t="shared" si="0"/>
        <v>-105</v>
      </c>
      <c r="F30" s="12">
        <f>C30-H30-'[46]1'!$C$80</f>
        <v>0</v>
      </c>
      <c r="G30" s="15">
        <f>_xlfn.IFNA(VLOOKUP($A30&amp;" ЕДДС",'[45]1'!$B$2:$F$60000,5,0), "x")</f>
        <v>0</v>
      </c>
      <c r="H30" s="12">
        <f>'[46]1'!$C$81</f>
        <v>0</v>
      </c>
      <c r="I30" s="16">
        <f>_xlfn.IFNA(VLOOKUP($A30&amp;" ЕДДС",'[48]1'!$B$2:$E$60,2,0)/86400, "")</f>
        <v>0.15315972222222221</v>
      </c>
      <c r="J30" s="16">
        <f>_xlfn.IFNA(VLOOKUP($A30&amp;" ЕДДС",'[48]1'!$B$2:$E$60,3,0)/86400, "")</f>
        <v>0</v>
      </c>
      <c r="K30" s="16">
        <f>_xlfn.IFNA(VLOOKUP($A30&amp;" ЕДДС",'[48]1'!$B$2:$E$60,4,0)/86400, "")</f>
        <v>0</v>
      </c>
      <c r="L30" s="16" t="str">
        <f>_xlfn.IFNA(VLOOKUP($A30&amp;" ЕДДС",'[48]1'!$B$1:$E$60,1,0),"")</f>
        <v>Ярцевский ЕДДС</v>
      </c>
      <c r="M30" s="15">
        <f>_xlfn.IFNA(VLOOKUP($A30&amp;" ЕДДС",'[45]1'!$B$2:$F$60000,4,0),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0</v>
      </c>
      <c r="D31" s="25">
        <f t="shared" si="1"/>
        <v>2710</v>
      </c>
      <c r="E31" s="25">
        <f t="shared" si="1"/>
        <v>-2710</v>
      </c>
      <c r="F31" s="25">
        <f t="shared" si="1"/>
        <v>0</v>
      </c>
      <c r="G31" s="25">
        <f t="shared" si="1"/>
        <v>0</v>
      </c>
      <c r="H31" s="25">
        <f t="shared" si="1"/>
        <v>0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25" priority="2" operator="equal">
      <formula>0</formula>
    </cfRule>
    <cfRule type="cellIs" dxfId="24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Y31"/>
  <sheetViews>
    <sheetView tabSelected="1" zoomScale="80" zoomScaleNormal="80" workbookViewId="0">
      <selection activeCell="M14" sqref="M14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6.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>
        <v>195</v>
      </c>
      <c r="C4" s="24">
        <v>227</v>
      </c>
      <c r="D4" s="24">
        <v>15</v>
      </c>
      <c r="E4" s="14">
        <v>149</v>
      </c>
      <c r="F4" s="24">
        <v>160</v>
      </c>
      <c r="G4" s="24">
        <v>31</v>
      </c>
      <c r="H4" s="24">
        <v>40</v>
      </c>
      <c r="I4" s="34">
        <v>5.92592592592593E-3</v>
      </c>
      <c r="J4" s="16">
        <v>6.1342592592592601E-4</v>
      </c>
      <c r="K4" s="16">
        <v>7.2534722222222195E-2</v>
      </c>
    </row>
    <row r="5" spans="1:11" ht="15.75" x14ac:dyDescent="0.25">
      <c r="A5" s="10" t="s">
        <v>11</v>
      </c>
      <c r="B5" s="24">
        <v>1777</v>
      </c>
      <c r="C5" s="24">
        <v>1676</v>
      </c>
      <c r="D5" s="24">
        <v>252</v>
      </c>
      <c r="E5" s="14">
        <v>1382</v>
      </c>
      <c r="F5" s="24">
        <v>1351</v>
      </c>
      <c r="G5" s="24">
        <v>143</v>
      </c>
      <c r="H5" s="24">
        <v>225</v>
      </c>
      <c r="I5" s="16">
        <v>1.1458333333333301E-3</v>
      </c>
      <c r="J5" s="16">
        <v>3.71527777777778E-3</v>
      </c>
      <c r="K5" s="16">
        <v>0.63083333333333302</v>
      </c>
    </row>
    <row r="6" spans="1:11" ht="15.75" x14ac:dyDescent="0.25">
      <c r="A6" s="10" t="s">
        <v>12</v>
      </c>
      <c r="B6" s="24">
        <v>955</v>
      </c>
      <c r="C6" s="24">
        <v>989</v>
      </c>
      <c r="D6" s="24">
        <v>128</v>
      </c>
      <c r="E6" s="14">
        <v>662</v>
      </c>
      <c r="F6" s="24">
        <v>691</v>
      </c>
      <c r="G6" s="24">
        <v>165</v>
      </c>
      <c r="H6" s="24">
        <v>228</v>
      </c>
      <c r="I6" s="16">
        <v>4.1666666666666702E-4</v>
      </c>
      <c r="J6" s="16">
        <v>9.8379629629629598E-4</v>
      </c>
      <c r="K6" s="16">
        <v>0.18304398148148199</v>
      </c>
    </row>
    <row r="7" spans="1:11" ht="15.75" x14ac:dyDescent="0.25">
      <c r="A7" s="10" t="s">
        <v>13</v>
      </c>
      <c r="B7" s="24">
        <v>48</v>
      </c>
      <c r="C7" s="24">
        <v>51</v>
      </c>
      <c r="D7" s="24">
        <v>17</v>
      </c>
      <c r="E7" s="14">
        <v>23</v>
      </c>
      <c r="F7" s="24">
        <v>34</v>
      </c>
      <c r="G7" s="24">
        <v>8</v>
      </c>
      <c r="H7" s="24">
        <v>16</v>
      </c>
      <c r="I7" s="16">
        <v>4.3981481481481503E-4</v>
      </c>
      <c r="J7" s="16">
        <v>4.6990740740740699E-3</v>
      </c>
      <c r="K7" s="16">
        <v>8.7615740740740692E-3</v>
      </c>
    </row>
    <row r="8" spans="1:11" ht="15.75" x14ac:dyDescent="0.25">
      <c r="A8" s="10" t="s">
        <v>15</v>
      </c>
      <c r="B8" s="24">
        <v>399</v>
      </c>
      <c r="C8" s="24">
        <v>395</v>
      </c>
      <c r="D8" s="24">
        <v>28</v>
      </c>
      <c r="E8" s="14">
        <v>288</v>
      </c>
      <c r="F8" s="24">
        <v>299</v>
      </c>
      <c r="G8" s="24">
        <v>83</v>
      </c>
      <c r="H8" s="24">
        <v>79</v>
      </c>
      <c r="I8" s="16">
        <v>8.6805555555555605E-4</v>
      </c>
      <c r="J8" s="16">
        <v>1.4583333333333299E-3</v>
      </c>
      <c r="K8" s="16">
        <v>0.36969907407407399</v>
      </c>
    </row>
    <row r="9" spans="1:11" ht="15.75" x14ac:dyDescent="0.25">
      <c r="A9" s="10" t="s">
        <v>16</v>
      </c>
      <c r="B9" s="24">
        <v>303</v>
      </c>
      <c r="C9" s="24">
        <v>348</v>
      </c>
      <c r="D9" s="24">
        <v>31</v>
      </c>
      <c r="E9" s="14">
        <v>228</v>
      </c>
      <c r="F9" s="24">
        <v>258</v>
      </c>
      <c r="G9" s="24">
        <v>44</v>
      </c>
      <c r="H9" s="24">
        <v>55</v>
      </c>
      <c r="I9" s="16">
        <v>4.6296296296296298E-4</v>
      </c>
      <c r="J9" s="16">
        <v>6.2615740740740696E-3</v>
      </c>
      <c r="K9" s="16">
        <v>1.0972222222222199E-2</v>
      </c>
    </row>
    <row r="10" spans="1:11" ht="15.75" x14ac:dyDescent="0.25">
      <c r="A10" s="10" t="s">
        <v>18</v>
      </c>
      <c r="B10" s="24">
        <v>416</v>
      </c>
      <c r="C10" s="24">
        <v>419</v>
      </c>
      <c r="D10" s="24">
        <v>96</v>
      </c>
      <c r="E10" s="14">
        <v>218</v>
      </c>
      <c r="F10" s="24">
        <v>275</v>
      </c>
      <c r="G10" s="24">
        <v>102</v>
      </c>
      <c r="H10" s="24">
        <v>125</v>
      </c>
      <c r="I10" s="33">
        <v>2.5462962962962999E-4</v>
      </c>
      <c r="J10" s="16">
        <v>1.7361111111111101E-4</v>
      </c>
      <c r="K10" s="16">
        <v>0.87349537037036995</v>
      </c>
    </row>
    <row r="11" spans="1:11" ht="15.75" x14ac:dyDescent="0.25">
      <c r="A11" s="10" t="s">
        <v>19</v>
      </c>
      <c r="B11" s="24">
        <v>304</v>
      </c>
      <c r="C11" s="24">
        <v>296</v>
      </c>
      <c r="D11" s="24">
        <v>16</v>
      </c>
      <c r="E11" s="14">
        <v>226</v>
      </c>
      <c r="F11" s="24">
        <v>216</v>
      </c>
      <c r="G11" s="24">
        <v>62</v>
      </c>
      <c r="H11" s="24">
        <v>67</v>
      </c>
      <c r="I11" s="16">
        <v>7.6388888888888904E-4</v>
      </c>
      <c r="J11" s="16">
        <v>8.6805555555555605E-4</v>
      </c>
      <c r="K11" s="16">
        <v>0.18884259259259301</v>
      </c>
    </row>
    <row r="12" spans="1:11" ht="15.75" x14ac:dyDescent="0.25">
      <c r="A12" s="10" t="s">
        <v>20</v>
      </c>
      <c r="B12" s="24">
        <v>198</v>
      </c>
      <c r="C12" s="24">
        <v>195</v>
      </c>
      <c r="D12" s="24">
        <v>10</v>
      </c>
      <c r="E12" s="14">
        <v>154</v>
      </c>
      <c r="F12" s="24">
        <v>147</v>
      </c>
      <c r="G12" s="24">
        <v>34</v>
      </c>
      <c r="H12" s="24">
        <v>35</v>
      </c>
      <c r="I12" s="34">
        <v>1.05324074074074E-2</v>
      </c>
      <c r="J12" s="16">
        <v>1.7824074074074101E-3</v>
      </c>
      <c r="K12" s="16">
        <v>0.385393518518519</v>
      </c>
    </row>
    <row r="13" spans="1:11" ht="15.75" x14ac:dyDescent="0.25">
      <c r="A13" s="10" t="s">
        <v>21</v>
      </c>
      <c r="B13" s="24">
        <v>74</v>
      </c>
      <c r="C13" s="24">
        <v>90</v>
      </c>
      <c r="D13" s="24">
        <v>15</v>
      </c>
      <c r="E13" s="14">
        <v>47</v>
      </c>
      <c r="F13" s="24">
        <v>69</v>
      </c>
      <c r="G13" s="24">
        <v>12</v>
      </c>
      <c r="H13" s="24">
        <v>19</v>
      </c>
      <c r="I13" s="16">
        <v>5.90277777777778E-4</v>
      </c>
      <c r="J13" s="16">
        <v>8.4490740740740696E-4</v>
      </c>
      <c r="K13" s="16">
        <v>6.7199074074074105E-2</v>
      </c>
    </row>
    <row r="14" spans="1:11" ht="15.75" x14ac:dyDescent="0.25">
      <c r="A14" s="10" t="s">
        <v>22</v>
      </c>
      <c r="B14" s="24">
        <v>207</v>
      </c>
      <c r="C14" s="24">
        <v>191</v>
      </c>
      <c r="D14" s="24">
        <v>29</v>
      </c>
      <c r="E14" s="14">
        <v>122</v>
      </c>
      <c r="F14" s="24">
        <v>129</v>
      </c>
      <c r="G14" s="24">
        <v>56</v>
      </c>
      <c r="H14" s="24">
        <v>53</v>
      </c>
      <c r="I14" s="16">
        <v>8.4490740740740696E-4</v>
      </c>
      <c r="J14" s="16">
        <v>4.1666666666666701E-3</v>
      </c>
      <c r="K14" s="16">
        <v>0.10233796296296301</v>
      </c>
    </row>
    <row r="15" spans="1:11" ht="15.75" x14ac:dyDescent="0.25">
      <c r="A15" s="10" t="s">
        <v>23</v>
      </c>
      <c r="B15" s="24">
        <v>324</v>
      </c>
      <c r="C15" s="24">
        <v>339</v>
      </c>
      <c r="D15" s="24">
        <v>65</v>
      </c>
      <c r="E15" s="14">
        <v>95</v>
      </c>
      <c r="F15" s="24">
        <v>166</v>
      </c>
      <c r="G15" s="24">
        <v>164</v>
      </c>
      <c r="H15" s="24">
        <v>156</v>
      </c>
      <c r="I15" s="16">
        <v>7.9861111111111105E-4</v>
      </c>
      <c r="J15" s="16">
        <v>3.4722222222222202E-4</v>
      </c>
      <c r="K15" s="16">
        <v>1.1597222222222201</v>
      </c>
    </row>
    <row r="16" spans="1:11" ht="15.75" x14ac:dyDescent="0.25">
      <c r="A16" s="10" t="s">
        <v>24</v>
      </c>
      <c r="B16" s="24">
        <v>136</v>
      </c>
      <c r="C16" s="24">
        <v>123</v>
      </c>
      <c r="D16" s="24">
        <v>10</v>
      </c>
      <c r="E16" s="14">
        <v>109</v>
      </c>
      <c r="F16" s="24">
        <v>97</v>
      </c>
      <c r="G16" s="24">
        <v>17</v>
      </c>
      <c r="H16" s="24">
        <v>16</v>
      </c>
      <c r="I16" s="16">
        <v>5.90277777777778E-4</v>
      </c>
      <c r="J16" s="16">
        <v>3.0324074074074099E-3</v>
      </c>
      <c r="K16" s="16">
        <v>0.50737268518518497</v>
      </c>
    </row>
    <row r="17" spans="1:11" ht="15.75" x14ac:dyDescent="0.25">
      <c r="A17" s="10" t="s">
        <v>25</v>
      </c>
      <c r="B17" s="24">
        <v>229</v>
      </c>
      <c r="C17" s="24">
        <v>237</v>
      </c>
      <c r="D17" s="24">
        <v>18</v>
      </c>
      <c r="E17" s="14">
        <v>132</v>
      </c>
      <c r="F17" s="24">
        <v>146</v>
      </c>
      <c r="G17" s="24">
        <v>79</v>
      </c>
      <c r="H17" s="24">
        <v>80</v>
      </c>
      <c r="I17" s="16">
        <v>4.1666666666666702E-4</v>
      </c>
      <c r="J17" s="16">
        <v>9.4907407407407397E-4</v>
      </c>
      <c r="K17" s="16">
        <v>0.35627314814814798</v>
      </c>
    </row>
    <row r="18" spans="1:11" ht="15.75" x14ac:dyDescent="0.25">
      <c r="A18" s="10" t="s">
        <v>26</v>
      </c>
      <c r="B18" s="24">
        <v>574</v>
      </c>
      <c r="C18" s="24">
        <v>566</v>
      </c>
      <c r="D18" s="24">
        <v>80</v>
      </c>
      <c r="E18" s="14">
        <v>377</v>
      </c>
      <c r="F18" s="24">
        <v>424</v>
      </c>
      <c r="G18" s="24">
        <v>117</v>
      </c>
      <c r="H18" s="24">
        <v>106</v>
      </c>
      <c r="I18" s="33">
        <v>2.5462962962962999E-4</v>
      </c>
      <c r="J18" s="16">
        <v>1.38888888888889E-3</v>
      </c>
      <c r="K18" s="16">
        <v>0.23351851851851901</v>
      </c>
    </row>
    <row r="19" spans="1:11" ht="15.75" x14ac:dyDescent="0.25">
      <c r="A19" s="10" t="s">
        <v>27</v>
      </c>
      <c r="B19" s="24">
        <v>1638</v>
      </c>
      <c r="C19" s="24">
        <v>1569</v>
      </c>
      <c r="D19" s="24">
        <v>184</v>
      </c>
      <c r="E19" s="14">
        <v>1269</v>
      </c>
      <c r="F19" s="24">
        <v>1234</v>
      </c>
      <c r="G19" s="24">
        <v>185</v>
      </c>
      <c r="H19" s="24">
        <v>237</v>
      </c>
      <c r="I19" s="16">
        <v>4.8611111111111099E-4</v>
      </c>
      <c r="J19" s="16">
        <v>2.4189814814814799E-3</v>
      </c>
      <c r="K19" s="16">
        <v>0.111493055555556</v>
      </c>
    </row>
    <row r="20" spans="1:11" ht="15.75" x14ac:dyDescent="0.25">
      <c r="A20" s="10" t="s">
        <v>28</v>
      </c>
      <c r="B20" s="24">
        <v>430</v>
      </c>
      <c r="C20" s="24">
        <v>412</v>
      </c>
      <c r="D20" s="24">
        <v>32</v>
      </c>
      <c r="E20" s="14">
        <v>329</v>
      </c>
      <c r="F20" s="24">
        <v>322</v>
      </c>
      <c r="G20" s="24">
        <v>69</v>
      </c>
      <c r="H20" s="24">
        <v>70</v>
      </c>
      <c r="I20" s="16">
        <v>1.6203703703703701E-3</v>
      </c>
      <c r="J20" s="16">
        <v>6.01851851851852E-4</v>
      </c>
      <c r="K20" s="16">
        <v>0.44825231481481498</v>
      </c>
    </row>
    <row r="21" spans="1:11" ht="15.75" x14ac:dyDescent="0.25">
      <c r="A21" s="10" t="s">
        <v>29</v>
      </c>
      <c r="B21" s="24">
        <v>1393</v>
      </c>
      <c r="C21" s="24">
        <v>1303</v>
      </c>
      <c r="D21" s="24">
        <v>130</v>
      </c>
      <c r="E21" s="14">
        <v>750</v>
      </c>
      <c r="F21" s="24">
        <v>743</v>
      </c>
      <c r="G21" s="24">
        <v>513</v>
      </c>
      <c r="H21" s="24">
        <v>464</v>
      </c>
      <c r="I21" s="16">
        <v>3.9351851851851901E-4</v>
      </c>
      <c r="J21" s="16">
        <v>7.5231481481481503E-4</v>
      </c>
      <c r="K21" s="16">
        <v>0.75111111111111095</v>
      </c>
    </row>
    <row r="22" spans="1:11" ht="15.75" x14ac:dyDescent="0.25">
      <c r="A22" s="10" t="s">
        <v>30</v>
      </c>
      <c r="B22" s="24">
        <v>8951</v>
      </c>
      <c r="C22" s="24">
        <v>19944</v>
      </c>
      <c r="D22" s="24">
        <v>841</v>
      </c>
      <c r="E22" s="14">
        <v>7327</v>
      </c>
      <c r="F22" s="24">
        <v>15015</v>
      </c>
      <c r="G22" s="24">
        <v>783</v>
      </c>
      <c r="H22" s="24">
        <v>852</v>
      </c>
      <c r="I22" s="33">
        <v>3.4722222222222202E-4</v>
      </c>
      <c r="J22" s="16">
        <v>3.4722222222222202E-4</v>
      </c>
      <c r="K22" s="16">
        <v>7.3958333333333307E-2</v>
      </c>
    </row>
    <row r="23" spans="1:11" ht="15.75" x14ac:dyDescent="0.25">
      <c r="A23" s="10" t="s">
        <v>32</v>
      </c>
      <c r="B23" s="24">
        <v>1608</v>
      </c>
      <c r="C23" s="24">
        <v>1507</v>
      </c>
      <c r="D23" s="24">
        <v>211</v>
      </c>
      <c r="E23" s="14">
        <v>1088</v>
      </c>
      <c r="F23" s="24">
        <v>1132</v>
      </c>
      <c r="G23" s="24">
        <v>309</v>
      </c>
      <c r="H23" s="24">
        <v>303</v>
      </c>
      <c r="I23" s="16">
        <v>2.16435185185185E-3</v>
      </c>
      <c r="J23" s="16">
        <v>1.27314814814815E-3</v>
      </c>
      <c r="K23" s="16">
        <v>0.48451388888888902</v>
      </c>
    </row>
    <row r="24" spans="1:11" ht="15.75" x14ac:dyDescent="0.25">
      <c r="A24" s="10" t="s">
        <v>34</v>
      </c>
      <c r="B24" s="24">
        <v>142</v>
      </c>
      <c r="C24" s="24">
        <v>143</v>
      </c>
      <c r="D24" s="24">
        <v>15</v>
      </c>
      <c r="E24" s="14">
        <v>98</v>
      </c>
      <c r="F24" s="24">
        <v>107</v>
      </c>
      <c r="G24" s="24">
        <v>29</v>
      </c>
      <c r="H24" s="24">
        <v>30</v>
      </c>
      <c r="I24" s="16">
        <v>1.7361111111111099E-3</v>
      </c>
      <c r="J24" s="16">
        <v>3.9351851851851901E-4</v>
      </c>
      <c r="K24" s="16">
        <v>0.15571759259259299</v>
      </c>
    </row>
    <row r="25" spans="1:11" ht="15.75" x14ac:dyDescent="0.25">
      <c r="A25" s="10" t="s">
        <v>35</v>
      </c>
      <c r="B25" s="24">
        <v>116</v>
      </c>
      <c r="C25" s="24">
        <v>106</v>
      </c>
      <c r="D25" s="24">
        <v>8</v>
      </c>
      <c r="E25" s="14">
        <v>83</v>
      </c>
      <c r="F25" s="24">
        <v>74</v>
      </c>
      <c r="G25" s="24">
        <v>25</v>
      </c>
      <c r="H25" s="24">
        <v>24</v>
      </c>
      <c r="I25" s="33">
        <v>3.3564814814814801E-4</v>
      </c>
      <c r="J25" s="16">
        <v>1.5393518518518499E-3</v>
      </c>
      <c r="K25" s="16">
        <v>0.22806712962962999</v>
      </c>
    </row>
    <row r="26" spans="1:11" ht="15.75" x14ac:dyDescent="0.25">
      <c r="A26" s="10" t="s">
        <v>36</v>
      </c>
      <c r="B26" s="24">
        <v>272</v>
      </c>
      <c r="C26" s="24">
        <v>240</v>
      </c>
      <c r="D26" s="24">
        <v>18</v>
      </c>
      <c r="E26" s="14">
        <v>146</v>
      </c>
      <c r="F26" s="24">
        <v>134</v>
      </c>
      <c r="G26" s="24">
        <v>108</v>
      </c>
      <c r="H26" s="24">
        <v>99</v>
      </c>
      <c r="I26" s="16">
        <v>4.0509259259259301E-4</v>
      </c>
      <c r="J26" s="16">
        <v>1.0069444444444401E-3</v>
      </c>
      <c r="K26" s="16">
        <v>0.52362268518518496</v>
      </c>
    </row>
    <row r="27" spans="1:11" ht="15.75" x14ac:dyDescent="0.25">
      <c r="A27" s="10" t="s">
        <v>37</v>
      </c>
      <c r="B27" s="24">
        <v>225</v>
      </c>
      <c r="C27" s="24">
        <v>205</v>
      </c>
      <c r="D27" s="24">
        <v>29</v>
      </c>
      <c r="E27" s="14">
        <v>170</v>
      </c>
      <c r="F27" s="24">
        <v>168</v>
      </c>
      <c r="G27" s="24">
        <v>26</v>
      </c>
      <c r="H27" s="24">
        <v>31</v>
      </c>
      <c r="I27" s="16">
        <v>3.0208333333333298E-3</v>
      </c>
      <c r="J27" s="16">
        <v>2.16435185185185E-3</v>
      </c>
      <c r="K27" s="16">
        <v>7.5416666666666701E-2</v>
      </c>
    </row>
    <row r="28" spans="1:11" ht="15.75" x14ac:dyDescent="0.25">
      <c r="A28" s="10" t="s">
        <v>39</v>
      </c>
      <c r="B28" s="24">
        <v>148</v>
      </c>
      <c r="C28" s="24">
        <v>145</v>
      </c>
      <c r="D28" s="24">
        <v>15</v>
      </c>
      <c r="E28" s="14">
        <v>106</v>
      </c>
      <c r="F28" s="24">
        <v>108</v>
      </c>
      <c r="G28" s="24">
        <v>27</v>
      </c>
      <c r="H28" s="24">
        <v>31</v>
      </c>
      <c r="I28" s="34">
        <v>3.7141203703703697E-2</v>
      </c>
      <c r="J28" s="16">
        <v>8.5648148148148205E-4</v>
      </c>
      <c r="K28" s="16">
        <v>1.4351851851851899E-3</v>
      </c>
    </row>
    <row r="29" spans="1:11" ht="15.75" x14ac:dyDescent="0.25">
      <c r="A29" s="10" t="s">
        <v>40</v>
      </c>
      <c r="B29" s="24">
        <v>171</v>
      </c>
      <c r="C29" s="24">
        <v>215</v>
      </c>
      <c r="D29" s="24">
        <v>53</v>
      </c>
      <c r="E29" s="14">
        <v>71</v>
      </c>
      <c r="F29" s="24">
        <v>121</v>
      </c>
      <c r="G29" s="24">
        <v>47</v>
      </c>
      <c r="H29" s="24">
        <v>84</v>
      </c>
      <c r="I29" s="16">
        <v>7.9861111111111105E-4</v>
      </c>
      <c r="J29" s="16">
        <v>1.9212962962963001E-3</v>
      </c>
      <c r="K29" s="16">
        <v>7.4537037037037002E-3</v>
      </c>
    </row>
    <row r="30" spans="1:11" ht="15.75" x14ac:dyDescent="0.25">
      <c r="A30" s="10" t="s">
        <v>41</v>
      </c>
      <c r="B30" s="24">
        <v>1365</v>
      </c>
      <c r="C30" s="24">
        <v>1232</v>
      </c>
      <c r="D30" s="24">
        <v>114</v>
      </c>
      <c r="E30" s="14">
        <v>1053</v>
      </c>
      <c r="F30" s="24">
        <v>971</v>
      </c>
      <c r="G30" s="24">
        <v>198</v>
      </c>
      <c r="H30" s="24">
        <v>190</v>
      </c>
      <c r="I30" s="16">
        <v>1.0069444444444401E-3</v>
      </c>
      <c r="J30" s="16">
        <v>5.8101851851851899E-3</v>
      </c>
      <c r="K30" s="16">
        <v>0.50635416666666699</v>
      </c>
    </row>
    <row r="31" spans="1:11" x14ac:dyDescent="0.2">
      <c r="B31" s="25">
        <f t="shared" ref="B31:H31" si="0">SUM(B4:B30)</f>
        <v>22598</v>
      </c>
      <c r="C31" s="25">
        <f t="shared" si="0"/>
        <v>33163</v>
      </c>
      <c r="D31" s="25">
        <f t="shared" si="0"/>
        <v>2460</v>
      </c>
      <c r="E31" s="25">
        <f t="shared" si="0"/>
        <v>16702</v>
      </c>
      <c r="F31" s="25">
        <f t="shared" si="0"/>
        <v>24591</v>
      </c>
      <c r="G31" s="25">
        <f t="shared" si="0"/>
        <v>3436</v>
      </c>
      <c r="H31" s="25">
        <f t="shared" si="0"/>
        <v>3715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23" priority="2" operator="equal">
      <formula>0</formula>
    </cfRule>
    <cfRule type="cellIs" dxfId="22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31"/>
      <c r="J4" s="31"/>
      <c r="K4" s="31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31"/>
      <c r="J5" s="31"/>
      <c r="K5" s="31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31"/>
      <c r="J6" s="31"/>
      <c r="K6" s="31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31"/>
      <c r="J7" s="31"/>
      <c r="K7" s="31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31"/>
      <c r="J8" s="31"/>
      <c r="K8" s="31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31"/>
      <c r="J9" s="31"/>
      <c r="K9" s="31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31"/>
      <c r="J10" s="31"/>
      <c r="K10" s="31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31"/>
      <c r="J11" s="31"/>
      <c r="K11" s="31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31"/>
      <c r="J12" s="31"/>
      <c r="K12" s="31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31"/>
      <c r="J13" s="31"/>
      <c r="K13" s="31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31"/>
      <c r="J14" s="31"/>
      <c r="K14" s="31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31"/>
      <c r="J15" s="31"/>
      <c r="K15" s="31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31"/>
      <c r="J16" s="31"/>
      <c r="K16" s="31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31"/>
      <c r="J17" s="31"/>
      <c r="K17" s="31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31"/>
      <c r="J18" s="31"/>
      <c r="K18" s="31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31"/>
      <c r="J19" s="31"/>
      <c r="K19" s="31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31"/>
      <c r="J20" s="31"/>
      <c r="K20" s="31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31"/>
      <c r="J21" s="31"/>
      <c r="K21" s="31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31"/>
      <c r="J22" s="31"/>
      <c r="K22" s="31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31"/>
      <c r="J23" s="31"/>
      <c r="K23" s="31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31"/>
      <c r="J24" s="31"/>
      <c r="K24" s="31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31"/>
      <c r="J25" s="31"/>
      <c r="K25" s="31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31"/>
      <c r="J26" s="31"/>
      <c r="K26" s="31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31"/>
      <c r="J27" s="31"/>
      <c r="K27" s="31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31"/>
      <c r="J28" s="31"/>
      <c r="K28" s="31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31"/>
      <c r="J29" s="31"/>
      <c r="K29" s="31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31"/>
      <c r="J30" s="31"/>
      <c r="K30" s="31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  <c r="I31" s="32"/>
      <c r="J31" s="32"/>
      <c r="K31" s="32"/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21" priority="2" operator="equal">
      <formula>0</formula>
    </cfRule>
    <cfRule type="cellIs" dxfId="20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19" priority="2" operator="equal">
      <formula>0</formula>
    </cfRule>
    <cfRule type="cellIs" dxfId="18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17" priority="2" operator="equal">
      <formula>0</formula>
    </cfRule>
    <cfRule type="cellIs" dxfId="16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15" priority="2" operator="equal">
      <formula>0</formula>
    </cfRule>
    <cfRule type="cellIs" dxfId="14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13" priority="2" operator="equal">
      <formula>0</formula>
    </cfRule>
    <cfRule type="cellIs" dxfId="12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30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30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30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11" priority="2" operator="equal">
      <formula>0</formula>
    </cfRule>
    <cfRule type="cellIs" dxfId="10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L9" sqref="L9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1">
        <f>_xlfn.IFNA(VLOOKUP($A4&amp;" ЕДДС",'[5]1'!$B$2:$F$60000,4,0), "x")</f>
        <v>0</v>
      </c>
      <c r="C4" s="12">
        <f>'[6]1'!$C$4</f>
        <v>0</v>
      </c>
      <c r="D4" s="13">
        <f>_xlfn.IFNA(VLOOKUP($A4,'[7]1'!$A$2:$B$28,2,0), "x")</f>
        <v>25</v>
      </c>
      <c r="E4" s="14">
        <f t="shared" ref="E4:E30" si="0">B4-D4-G4</f>
        <v>-25</v>
      </c>
      <c r="F4" s="12">
        <f>C4-H4-'[6]1'!$C$2</f>
        <v>0</v>
      </c>
      <c r="G4" s="15">
        <f>_xlfn.IFNA(VLOOKUP($A4&amp;" ЕДДС",'[5]1'!$B$2:$F$60000,5,0), "x")</f>
        <v>0</v>
      </c>
      <c r="H4" s="12">
        <f>'[6]1'!$C$3</f>
        <v>0</v>
      </c>
      <c r="I4" s="16">
        <f>_xlfn.IFNA(VLOOKUP($A4&amp;" ЕДДС",'[8]1'!$B$2:$E$60,2,0)/86400, "")</f>
        <v>7.7546296296296295E-3</v>
      </c>
      <c r="J4" s="16">
        <f>_xlfn.IFNA(VLOOKUP($A4&amp;" ЕДДС",'[8]1'!$B$2:$E$60,3,0)/86400, "")</f>
        <v>0</v>
      </c>
      <c r="K4" s="16">
        <f>_xlfn.IFNA(VLOOKUP($A4&amp;" ЕДДС",'[8]1'!$B$2:$E$60,4,0)/86400, "")</f>
        <v>0</v>
      </c>
      <c r="L4" s="16" t="str">
        <f>_xlfn.IFNA(VLOOKUP($A4&amp;" ЕДДС",'[8]1'!$B$1:$E$60,1,0),"")</f>
        <v>Велижский ЕДДС</v>
      </c>
      <c r="M4" s="15">
        <f>_xlfn.IFNA(VLOOKUP($A4&amp;" ЕДДС",'[5]1'!$B$2:$F$60000,4,0), "x")</f>
        <v>0</v>
      </c>
      <c r="N4" s="6"/>
    </row>
    <row r="5" spans="1:14" ht="15.75" x14ac:dyDescent="0.25">
      <c r="A5" s="10" t="s">
        <v>11</v>
      </c>
      <c r="B5" s="11">
        <f>_xlfn.IFNA(VLOOKUP($A5&amp;" ЕДДС",'[5]1'!$B$2:$F$60000,4,0), "x")</f>
        <v>0</v>
      </c>
      <c r="C5" s="12">
        <f>'[6]1'!$C$7</f>
        <v>0</v>
      </c>
      <c r="D5" s="13">
        <f>_xlfn.IFNA(VLOOKUP($A5,'[7]1'!$A$2:$B$28,2,0), "x")</f>
        <v>210</v>
      </c>
      <c r="E5" s="14">
        <f t="shared" si="0"/>
        <v>-210</v>
      </c>
      <c r="F5" s="12">
        <f>C5-H5-'[6]1'!$C$5</f>
        <v>0</v>
      </c>
      <c r="G5" s="15">
        <f>_xlfn.IFNA(VLOOKUP($A5&amp;" ЕДДС",'[5]1'!$B$2:$F$60000,5,0), "x")</f>
        <v>0</v>
      </c>
      <c r="H5" s="12">
        <f>'[6]1'!$C$6</f>
        <v>0</v>
      </c>
      <c r="I5" s="16">
        <f>_xlfn.IFNA(VLOOKUP($A5&amp;" ЕДДС",'[8]1'!$B$2:$E$60,2,0)/86400, "")</f>
        <v>5.6712962962962967E-4</v>
      </c>
      <c r="J5" s="16">
        <f>_xlfn.IFNA(VLOOKUP($A5&amp;" ЕДДС",'[8]1'!$B$2:$E$60,3,0)/86400, "")</f>
        <v>0</v>
      </c>
      <c r="K5" s="16">
        <f>_xlfn.IFNA(VLOOKUP($A5&amp;" ЕДДС",'[8]1'!$B$2:$E$60,4,0)/86400, "")</f>
        <v>0</v>
      </c>
      <c r="L5" s="16" t="str">
        <f>_xlfn.IFNA(VLOOKUP($A5&amp;" ЕДДС",'[8]1'!$B$1:$E$60,1,0),"")</f>
        <v>Вяземский ЕДДС</v>
      </c>
      <c r="M5" s="15">
        <f>_xlfn.IFNA(VLOOKUP($A5&amp;" ЕДДС",'[5]1'!$B$2:$F$60000,4,0), "x")</f>
        <v>0</v>
      </c>
      <c r="N5" s="6"/>
    </row>
    <row r="6" spans="1:14" ht="15.75" x14ac:dyDescent="0.25">
      <c r="A6" s="10" t="s">
        <v>12</v>
      </c>
      <c r="B6" s="11">
        <f>_xlfn.IFNA(VLOOKUP($A6&amp;" ЕДДС",'[5]1'!$B$2:$F$60000,4,0), "x")</f>
        <v>0</v>
      </c>
      <c r="C6" s="12">
        <f>'[6]1'!$C$10</f>
        <v>0</v>
      </c>
      <c r="D6" s="13">
        <f>_xlfn.IFNA(VLOOKUP($A6,'[7]1'!$A$2:$B$28,2,0), "x")</f>
        <v>102</v>
      </c>
      <c r="E6" s="14">
        <f t="shared" si="0"/>
        <v>-102</v>
      </c>
      <c r="F6" s="12">
        <f>C6-H6-'[6]1'!$C$8</f>
        <v>0</v>
      </c>
      <c r="G6" s="15">
        <f>_xlfn.IFNA(VLOOKUP($A6&amp;" ЕДДС",'[5]1'!$B$2:$F$60000,5,0), "x")</f>
        <v>0</v>
      </c>
      <c r="H6" s="12">
        <f>'[6]1'!$C$9</f>
        <v>0</v>
      </c>
      <c r="I6" s="16">
        <f>_xlfn.IFNA(VLOOKUP($A6&amp;" ЕДДС",'[8]1'!$B$2:$E$60,2,0)/86400, "")</f>
        <v>6.5972222222222224E-4</v>
      </c>
      <c r="J6" s="16">
        <f>_xlfn.IFNA(VLOOKUP($A6&amp;" ЕДДС",'[8]1'!$B$2:$E$60,3,0)/86400, "")</f>
        <v>0</v>
      </c>
      <c r="K6" s="16">
        <f>_xlfn.IFNA(VLOOKUP($A6&amp;" ЕДДС",'[8]1'!$B$2:$E$60,4,0)/86400, "")</f>
        <v>0</v>
      </c>
      <c r="L6" s="16" t="str">
        <f>_xlfn.IFNA(VLOOKUP($A6&amp;" ЕДДС",'[8]1'!$B$1:$E$60,1,0),"")</f>
        <v>Гагаринский ЕДДС</v>
      </c>
      <c r="M6" s="15">
        <f>_xlfn.IFNA(VLOOKUP($A6&amp;" ЕДДС",'[5]1'!$B$2:$F$60000,4,0), "x")</f>
        <v>0</v>
      </c>
      <c r="N6" s="6"/>
    </row>
    <row r="7" spans="1:14" ht="15.75" x14ac:dyDescent="0.25">
      <c r="A7" s="10" t="s">
        <v>13</v>
      </c>
      <c r="B7" s="11">
        <f>_xlfn.IFNA(VLOOKUP($A7&amp;" ЕДДС",'[5]1'!$B$2:$F$60000,4,0), "x")</f>
        <v>0</v>
      </c>
      <c r="C7" s="12">
        <f>'[6]1'!$C$13</f>
        <v>0</v>
      </c>
      <c r="D7" s="13">
        <f>_xlfn.IFNA(VLOOKUP($A7,'[7]1'!$A$2:$B$28,2,0), "x")</f>
        <v>3</v>
      </c>
      <c r="E7" s="14">
        <f t="shared" si="0"/>
        <v>-3</v>
      </c>
      <c r="F7" s="12">
        <f>C7-H7-'[6]1'!$C$11</f>
        <v>0</v>
      </c>
      <c r="G7" s="17">
        <f>_xlfn.IFNA(VLOOKUP($A7&amp;" ЕДДС",'[5]1'!$B$2:$F$60000,5,0), "x")</f>
        <v>0</v>
      </c>
      <c r="H7" s="12">
        <f>'[6]1'!$C$12</f>
        <v>0</v>
      </c>
      <c r="I7" s="16">
        <f>_xlfn.IFNA(VLOOKUP($A7&amp;" ЕДДС",'[8]1'!$B$2:$E$60,2,0)/86400, "")</f>
        <v>5.3240740740740744E-4</v>
      </c>
      <c r="J7" s="16">
        <f>_xlfn.IFNA(VLOOKUP($A7&amp;" ЕДДС",'[8]1'!$B$2:$E$60,3,0)/86400, "")</f>
        <v>0</v>
      </c>
      <c r="K7" s="16">
        <f>_xlfn.IFNA(VLOOKUP($A7&amp;" ЕДДС",'[8]1'!$B$2:$E$60,4,0)/86400, "")</f>
        <v>0</v>
      </c>
      <c r="L7" s="16" t="str">
        <f>_xlfn.IFNA(VLOOKUP($A7&amp;" ЕДДС",'[8]1'!$B$1:$E$60,1,0),"")</f>
        <v>Глинковский ЕДДС</v>
      </c>
      <c r="M7" s="18">
        <f>_xlfn.IFNA(VLOOKUP($A7&amp;" ЕДДС",'[5]1'!$B$2:$F$60000,4,0), "-99999")</f>
        <v>0</v>
      </c>
      <c r="N7" s="19" t="s">
        <v>14</v>
      </c>
    </row>
    <row r="8" spans="1:14" ht="15.75" x14ac:dyDescent="0.25">
      <c r="A8" s="10" t="s">
        <v>15</v>
      </c>
      <c r="B8" s="11">
        <f>_xlfn.IFNA(VLOOKUP($A8&amp;" ЕДДС",'[5]1'!$B$2:$F$60000,4,0), "x")</f>
        <v>0</v>
      </c>
      <c r="C8" s="12">
        <f>'[6]1'!$C$16</f>
        <v>0</v>
      </c>
      <c r="D8" s="13">
        <f>_xlfn.IFNA(VLOOKUP($A8,'[7]1'!$A$2:$B$28,2,0), "x")</f>
        <v>14</v>
      </c>
      <c r="E8" s="14">
        <f t="shared" si="0"/>
        <v>-14</v>
      </c>
      <c r="F8" s="12">
        <f>C8-H8-'[6]1'!$C$14</f>
        <v>0</v>
      </c>
      <c r="G8" s="15">
        <f>_xlfn.IFNA(VLOOKUP($A8&amp;" ЕДДС",'[5]1'!$B$2:$F$60000,5,0), "x")</f>
        <v>0</v>
      </c>
      <c r="H8" s="12">
        <f>'[6]1'!$C$15</f>
        <v>0</v>
      </c>
      <c r="I8" s="16">
        <f>_xlfn.IFNA(VLOOKUP($A8&amp;" ЕДДС",'[8]1'!$B$2:$E$60,2,0)/86400, "")</f>
        <v>6.3657407407407413E-4</v>
      </c>
      <c r="J8" s="16">
        <f>_xlfn.IFNA(VLOOKUP($A8&amp;" ЕДДС",'[8]1'!$B$2:$E$60,3,0)/86400, "")</f>
        <v>0</v>
      </c>
      <c r="K8" s="16">
        <f>_xlfn.IFNA(VLOOKUP($A8&amp;" ЕДДС",'[8]1'!$B$2:$E$60,4,0)/86400, "")</f>
        <v>0</v>
      </c>
      <c r="L8" s="16" t="str">
        <f>_xlfn.IFNA(VLOOKUP($A8&amp;" ЕДДС",'[8]1'!$B$1:$E$60,1,0),"")</f>
        <v>Демидовский ЕДДС</v>
      </c>
      <c r="M8" s="15">
        <f>_xlfn.IFNA(VLOOKUP($A8&amp;" ЕДДС",'[5]1'!$B$2:$F$60000,4,0), "x")</f>
        <v>0</v>
      </c>
      <c r="N8" s="6"/>
    </row>
    <row r="9" spans="1:14" ht="15.75" x14ac:dyDescent="0.25">
      <c r="A9" s="10" t="s">
        <v>16</v>
      </c>
      <c r="B9" s="11">
        <f>_xlfn.IFNA(VLOOKUP($A9&amp;" ЕДДС",'[5]1'!$B$2:$F$60000,4,0), "x")</f>
        <v>0</v>
      </c>
      <c r="C9" s="12">
        <f>'[6]1'!$C$19</f>
        <v>0</v>
      </c>
      <c r="D9" s="13" t="str">
        <f>_xlfn.IFNA(VLOOKUP($N9,'[7]1'!$A$2:$B$28,2,0), "x")</f>
        <v>x</v>
      </c>
      <c r="E9" s="14" t="e">
        <f t="shared" si="0"/>
        <v>#VALUE!</v>
      </c>
      <c r="F9" s="12">
        <f>C9-H9-'[6]1'!$C$17</f>
        <v>0</v>
      </c>
      <c r="G9" s="15">
        <f>_xlfn.IFNA(VLOOKUP($A9&amp;" ЕДДС",'[5]1'!$B$2:$F$60000,5,0), "x")</f>
        <v>0</v>
      </c>
      <c r="H9" s="12">
        <f>'[6]1'!$C$18</f>
        <v>0</v>
      </c>
      <c r="I9" s="16" t="str">
        <f>_xlfn.IFNA(VLOOKUP($A9&amp;" ЕДДС",'[8]1'!$B$2:$E$60,2,0)/86400, "")</f>
        <v/>
      </c>
      <c r="J9" s="16" t="str">
        <f>_xlfn.IFNA(VLOOKUP($A9&amp;" ЕДДС",'[8]1'!$B$2:$E$60,3,0)/86400, "")</f>
        <v/>
      </c>
      <c r="K9" s="16" t="str">
        <f>_xlfn.IFNA(VLOOKUP($A9&amp;" ЕДДС",'[8]1'!$B$2:$E$60,4,0)/86400, "")</f>
        <v/>
      </c>
      <c r="L9" s="16" t="str">
        <f>_xlfn.IFNA(VLOOKUP($A9&amp;" ЕДДС",'[8]1'!$B$1:$E$60,1,0),"")</f>
        <v/>
      </c>
      <c r="M9" s="15">
        <f>_xlfn.IFNA(VLOOKUP($A9&amp;" ЕДДС",'[5]1'!$B$2:$F$60000,4,0), "x")</f>
        <v>0</v>
      </c>
      <c r="N9" s="20" t="s">
        <v>17</v>
      </c>
    </row>
    <row r="10" spans="1:14" ht="15.75" x14ac:dyDescent="0.25">
      <c r="A10" s="10" t="s">
        <v>18</v>
      </c>
      <c r="B10" s="11">
        <f>_xlfn.IFNA(VLOOKUP($A10&amp;" ЕДДС",'[5]1'!$B$2:$F$60000,4,0), "x")</f>
        <v>0</v>
      </c>
      <c r="C10" s="12">
        <f>'[6]1'!$C$22</f>
        <v>0</v>
      </c>
      <c r="D10" s="13">
        <f>_xlfn.IFNA(VLOOKUP($A10,'[7]1'!$A$2:$B$28,2,0), "x")</f>
        <v>54</v>
      </c>
      <c r="E10" s="14">
        <f t="shared" si="0"/>
        <v>-54</v>
      </c>
      <c r="F10" s="12">
        <f>C10-H10-'[6]1'!$C$20</f>
        <v>0</v>
      </c>
      <c r="G10" s="15">
        <f>_xlfn.IFNA(VLOOKUP($A10&amp;" ЕДДС",'[5]1'!$B$2:$F$60000,5,0), "x")</f>
        <v>0</v>
      </c>
      <c r="H10" s="12">
        <f>'[6]1'!$C$21</f>
        <v>0</v>
      </c>
      <c r="I10" s="16">
        <f>_xlfn.IFNA(VLOOKUP($A10&amp;" ЕДДС",'[8]1'!$B$2:$E$60,2,0)/86400, "")</f>
        <v>2.199074074074074E-4</v>
      </c>
      <c r="J10" s="16">
        <f>_xlfn.IFNA(VLOOKUP($A10&amp;" ЕДДС",'[8]1'!$B$2:$E$60,3,0)/86400, "")</f>
        <v>0</v>
      </c>
      <c r="K10" s="16">
        <f>_xlfn.IFNA(VLOOKUP($A10&amp;" ЕДДС",'[8]1'!$B$2:$E$60,4,0)/86400, "")</f>
        <v>0</v>
      </c>
      <c r="L10" s="16" t="str">
        <f>_xlfn.IFNA(VLOOKUP($A10&amp;" ЕДДС",'[8]1'!$B$1:$E$60,1,0),"")</f>
        <v>Дорогобужский ЕДДС</v>
      </c>
      <c r="M10" s="15">
        <f>_xlfn.IFNA(VLOOKUP($A10&amp;" ЕДДС",'[5]1'!$B$2:$F$60000,4,0), "x")</f>
        <v>0</v>
      </c>
      <c r="N10" s="6"/>
    </row>
    <row r="11" spans="1:14" ht="15.75" x14ac:dyDescent="0.25">
      <c r="A11" s="10" t="s">
        <v>19</v>
      </c>
      <c r="B11" s="11" t="str">
        <f>_xlfn.IFNA(VLOOKUP($A11&amp;" ЕДДС",'[5]1'!$B$2:$F$60000,4,0), "x")</f>
        <v>x</v>
      </c>
      <c r="C11" s="12">
        <f>'[6]1'!$C$25</f>
        <v>0</v>
      </c>
      <c r="D11" s="13">
        <f>_xlfn.IFNA(VLOOKUP($A11,'[7]1'!$A$2:$B$28,2,0), "x")</f>
        <v>20</v>
      </c>
      <c r="E11" s="14" t="e">
        <f t="shared" si="0"/>
        <v>#VALUE!</v>
      </c>
      <c r="F11" s="12">
        <f>C11-H11-'[6]1'!$C$23</f>
        <v>0</v>
      </c>
      <c r="G11" s="15" t="str">
        <f>_xlfn.IFNA(VLOOKUP($A11&amp;" ЕДДС",'[5]1'!$B$2:$F$60000,5,0), "x")</f>
        <v>x</v>
      </c>
      <c r="H11" s="12">
        <f>'[6]1'!$C$24</f>
        <v>0</v>
      </c>
      <c r="I11" s="16">
        <f>_xlfn.IFNA(VLOOKUP($A11&amp;" ЕДДС",'[8]1'!$B$2:$E$60,2,0)/86400, "")</f>
        <v>3.4722222222222222E-5</v>
      </c>
      <c r="J11" s="16">
        <f>_xlfn.IFNA(VLOOKUP($A11&amp;" ЕДДС",'[8]1'!$B$2:$E$60,3,0)/86400, "")</f>
        <v>0</v>
      </c>
      <c r="K11" s="16">
        <f>_xlfn.IFNA(VLOOKUP($A11&amp;" ЕДДС",'[8]1'!$B$2:$E$60,4,0)/86400, "")</f>
        <v>0</v>
      </c>
      <c r="L11" s="16" t="str">
        <f>_xlfn.IFNA(VLOOKUP($A11&amp;" ЕДДС",'[8]1'!$B$1:$E$60,1,0),"")</f>
        <v>Духовщинский ЕДДС</v>
      </c>
      <c r="M11" s="15" t="str">
        <f>_xlfn.IFNA(VLOOKUP($A11&amp;" ЕДДС",'[5]1'!$B$2:$F$60000,4,0), "x")</f>
        <v>x</v>
      </c>
      <c r="N11" s="6"/>
    </row>
    <row r="12" spans="1:14" ht="15.75" x14ac:dyDescent="0.25">
      <c r="A12" s="10" t="s">
        <v>20</v>
      </c>
      <c r="B12" s="11">
        <f>_xlfn.IFNA(VLOOKUP($A12&amp;" ЕДДС",'[5]1'!$B$2:$F$60000,4,0), "x")</f>
        <v>0</v>
      </c>
      <c r="C12" s="12">
        <f>'[6]1'!$C$28</f>
        <v>0</v>
      </c>
      <c r="D12" s="13">
        <f>_xlfn.IFNA(VLOOKUP($A12,'[7]1'!$A$2:$B$28,2,0), "x")</f>
        <v>8</v>
      </c>
      <c r="E12" s="14">
        <f t="shared" si="0"/>
        <v>-8</v>
      </c>
      <c r="F12" s="12">
        <f>C12-H12-'[6]1'!$C$26</f>
        <v>0</v>
      </c>
      <c r="G12" s="15">
        <f>_xlfn.IFNA(VLOOKUP($A12&amp;" ЕДДС",'[5]1'!$B$2:$F$60000,5,0), "x")</f>
        <v>0</v>
      </c>
      <c r="H12" s="12">
        <f>'[6]1'!$C$27</f>
        <v>0</v>
      </c>
      <c r="I12" s="16">
        <f>_xlfn.IFNA(VLOOKUP($A12&amp;" ЕДДС",'[8]1'!$B$2:$E$60,2,0)/86400, "")</f>
        <v>4.9652777777777777E-3</v>
      </c>
      <c r="J12" s="16">
        <f>_xlfn.IFNA(VLOOKUP($A12&amp;" ЕДДС",'[8]1'!$B$2:$E$60,3,0)/86400, "")</f>
        <v>0</v>
      </c>
      <c r="K12" s="16">
        <f>_xlfn.IFNA(VLOOKUP($A12&amp;" ЕДДС",'[8]1'!$B$2:$E$60,4,0)/86400, "")</f>
        <v>0</v>
      </c>
      <c r="L12" s="16" t="str">
        <f>_xlfn.IFNA(VLOOKUP($A12&amp;" ЕДДС",'[8]1'!$B$1:$E$60,1,0),"")</f>
        <v>Ельнинский ЕДДС</v>
      </c>
      <c r="M12" s="15">
        <f>_xlfn.IFNA(VLOOKUP($A12&amp;" ЕДДС",'[5]1'!$B$2:$F$60000,4,0), "x")</f>
        <v>0</v>
      </c>
      <c r="N12" s="6"/>
    </row>
    <row r="13" spans="1:14" ht="15.75" x14ac:dyDescent="0.25">
      <c r="A13" s="10" t="s">
        <v>21</v>
      </c>
      <c r="B13" s="11">
        <f>_xlfn.IFNA(VLOOKUP($A13&amp;" ЕДДС",'[5]1'!$B$2:$F$60000,4,0), "x")</f>
        <v>0</v>
      </c>
      <c r="C13" s="12">
        <f>'[6]1'!$C$31</f>
        <v>0</v>
      </c>
      <c r="D13" s="13">
        <f>_xlfn.IFNA(VLOOKUP($A13,'[7]1'!$A$2:$B$28,2,0), "x")</f>
        <v>56</v>
      </c>
      <c r="E13" s="14">
        <f t="shared" si="0"/>
        <v>-56</v>
      </c>
      <c r="F13" s="12">
        <f>C13-H13-'[6]1'!$C$29</f>
        <v>0</v>
      </c>
      <c r="G13" s="15">
        <f>_xlfn.IFNA(VLOOKUP($A13&amp;" ЕДДС",'[5]1'!$B$2:$F$60000,5,0), "x")</f>
        <v>0</v>
      </c>
      <c r="H13" s="12">
        <f>'[6]1'!$C$30</f>
        <v>0</v>
      </c>
      <c r="I13" s="16">
        <f>_xlfn.IFNA(VLOOKUP($A13&amp;" ЕДДС",'[8]1'!$B$2:$E$60,2,0)/86400, "")</f>
        <v>4.7453703703703704E-4</v>
      </c>
      <c r="J13" s="16">
        <f>_xlfn.IFNA(VLOOKUP($A13&amp;" ЕДДС",'[8]1'!$B$2:$E$60,3,0)/86400, "")</f>
        <v>0</v>
      </c>
      <c r="K13" s="16">
        <f>_xlfn.IFNA(VLOOKUP($A13&amp;" ЕДДС",'[8]1'!$B$2:$E$60,4,0)/86400, "")</f>
        <v>0</v>
      </c>
      <c r="L13" s="16" t="str">
        <f>_xlfn.IFNA(VLOOKUP($A13&amp;" ЕДДС",'[8]1'!$B$1:$E$60,1,0),"")</f>
        <v>Ершичский ЕДДС</v>
      </c>
      <c r="M13" s="15">
        <f>_xlfn.IFNA(VLOOKUP($A13&amp;" ЕДДС",'[5]1'!$B$2:$F$60000,4,0), "x")</f>
        <v>0</v>
      </c>
      <c r="N13" s="6"/>
    </row>
    <row r="14" spans="1:14" ht="15.75" x14ac:dyDescent="0.25">
      <c r="A14" s="10" t="s">
        <v>22</v>
      </c>
      <c r="B14" s="11">
        <f>_xlfn.IFNA(VLOOKUP($A14&amp;" ЕДДС",'[5]1'!$B$2:$F$60000,4,0), "x")</f>
        <v>0</v>
      </c>
      <c r="C14" s="12">
        <f>'[6]1'!$C$34</f>
        <v>0</v>
      </c>
      <c r="D14" s="13">
        <f>_xlfn.IFNA(VLOOKUP($A14,'[7]1'!$A$2:$B$28,2,0), "x")</f>
        <v>17</v>
      </c>
      <c r="E14" s="14">
        <f t="shared" si="0"/>
        <v>-17</v>
      </c>
      <c r="F14" s="12">
        <f>C14-H14-'[6]1'!$C$32</f>
        <v>0</v>
      </c>
      <c r="G14" s="15">
        <f>_xlfn.IFNA(VLOOKUP($A14&amp;" ЕДДС",'[5]1'!$B$2:$F$60000,5,0), "x")</f>
        <v>0</v>
      </c>
      <c r="H14" s="12">
        <f>'[6]1'!$C$33</f>
        <v>0</v>
      </c>
      <c r="I14" s="16">
        <f>_xlfn.IFNA(VLOOKUP($A14&amp;" ЕДДС",'[8]1'!$B$2:$E$60,2,0)/86400, "")</f>
        <v>1.2268518518518518E-3</v>
      </c>
      <c r="J14" s="16">
        <f>_xlfn.IFNA(VLOOKUP($A14&amp;" ЕДДС",'[8]1'!$B$2:$E$60,3,0)/86400, "")</f>
        <v>0</v>
      </c>
      <c r="K14" s="16">
        <f>_xlfn.IFNA(VLOOKUP($A14&amp;" ЕДДС",'[8]1'!$B$2:$E$60,4,0)/86400, "")</f>
        <v>0</v>
      </c>
      <c r="L14" s="16" t="str">
        <f>_xlfn.IFNA(VLOOKUP($A14&amp;" ЕДДС",'[8]1'!$B$1:$E$60,1,0),"")</f>
        <v>Кардымовский ЕДДС</v>
      </c>
      <c r="M14" s="15">
        <f>_xlfn.IFNA(VLOOKUP($A14&amp;" ЕДДС",'[5]1'!$B$2:$F$60000,4,0), "x")</f>
        <v>0</v>
      </c>
      <c r="N14" s="6"/>
    </row>
    <row r="15" spans="1:14" ht="15.75" x14ac:dyDescent="0.25">
      <c r="A15" s="10" t="s">
        <v>23</v>
      </c>
      <c r="B15" s="11">
        <f>_xlfn.IFNA(VLOOKUP($A15&amp;" ЕДДС",'[5]1'!$B$2:$F$60000,4,0), "x")</f>
        <v>0</v>
      </c>
      <c r="C15" s="12">
        <f>'[6]1'!$C$37</f>
        <v>0</v>
      </c>
      <c r="D15" s="13">
        <f>_xlfn.IFNA(VLOOKUP($A15,'[7]1'!$A$2:$B$28,2,0), "x")</f>
        <v>17</v>
      </c>
      <c r="E15" s="14">
        <f t="shared" si="0"/>
        <v>-17</v>
      </c>
      <c r="F15" s="12">
        <f>C15-H15-'[6]1'!$C$35</f>
        <v>0</v>
      </c>
      <c r="G15" s="15">
        <f>_xlfn.IFNA(VLOOKUP($A15&amp;" ЕДДС",'[5]1'!$B$2:$F$60000,5,0), "x")</f>
        <v>0</v>
      </c>
      <c r="H15" s="12">
        <f>'[6]1'!$C$36</f>
        <v>0</v>
      </c>
      <c r="I15" s="16">
        <f>_xlfn.IFNA(VLOOKUP($A15&amp;" ЕДДС",'[8]1'!$B$2:$E$60,2,0)/86400, "")</f>
        <v>3.5416666666666665E-3</v>
      </c>
      <c r="J15" s="16">
        <f>_xlfn.IFNA(VLOOKUP($A15&amp;" ЕДДС",'[8]1'!$B$2:$E$60,3,0)/86400, "")</f>
        <v>0</v>
      </c>
      <c r="K15" s="16">
        <f>_xlfn.IFNA(VLOOKUP($A15&amp;" ЕДДС",'[8]1'!$B$2:$E$60,4,0)/86400, "")</f>
        <v>0</v>
      </c>
      <c r="L15" s="16" t="str">
        <f>_xlfn.IFNA(VLOOKUP($A15&amp;" ЕДДС",'[8]1'!$B$1:$E$60,1,0),"")</f>
        <v>Краснинский ЕДДС</v>
      </c>
      <c r="M15" s="15">
        <f>_xlfn.IFNA(VLOOKUP($A15&amp;" ЕДДС",'[5]1'!$B$2:$F$60000,4,0), "x")</f>
        <v>0</v>
      </c>
      <c r="N15" s="6"/>
    </row>
    <row r="16" spans="1:14" ht="15.75" x14ac:dyDescent="0.25">
      <c r="A16" s="10" t="s">
        <v>24</v>
      </c>
      <c r="B16" s="11">
        <f>_xlfn.IFNA(VLOOKUP($A16&amp;" ЕДДС",'[5]1'!$B$2:$F$60000,4,0), "x")</f>
        <v>0</v>
      </c>
      <c r="C16" s="12">
        <f>'[6]1'!$C$40</f>
        <v>0</v>
      </c>
      <c r="D16" s="13">
        <f>_xlfn.IFNA(VLOOKUP($A16,'[7]1'!$A$2:$B$28,2,0), "x")</f>
        <v>8</v>
      </c>
      <c r="E16" s="14">
        <f t="shared" si="0"/>
        <v>-8</v>
      </c>
      <c r="F16" s="12">
        <f>C16-H16-'[6]1'!$C$38</f>
        <v>0</v>
      </c>
      <c r="G16" s="15">
        <f>_xlfn.IFNA(VLOOKUP($A16&amp;" ЕДДС",'[5]1'!$B$2:$F$60000,5,0), "x")</f>
        <v>0</v>
      </c>
      <c r="H16" s="12">
        <f>'[6]1'!$C$39</f>
        <v>0</v>
      </c>
      <c r="I16" s="16">
        <f>_xlfn.IFNA(VLOOKUP($A16&amp;" ЕДДС",'[8]1'!$B$2:$E$60,2,0)/86400, "")</f>
        <v>4.0509259259259258E-4</v>
      </c>
      <c r="J16" s="16">
        <f>_xlfn.IFNA(VLOOKUP($A16&amp;" ЕДДС",'[8]1'!$B$2:$E$60,3,0)/86400, "")</f>
        <v>0</v>
      </c>
      <c r="K16" s="16">
        <f>_xlfn.IFNA(VLOOKUP($A16&amp;" ЕДДС",'[8]1'!$B$2:$E$60,4,0)/86400, "")</f>
        <v>0</v>
      </c>
      <c r="L16" s="16" t="str">
        <f>_xlfn.IFNA(VLOOKUP($A16&amp;" ЕДДС",'[8]1'!$B$1:$E$60,1,0),"")</f>
        <v>Монастырщинский ЕДДС</v>
      </c>
      <c r="M16" s="15">
        <f>_xlfn.IFNA(VLOOKUP($A16&amp;" ЕДДС",'[5]1'!$B$2:$F$60000,4,0), "x")</f>
        <v>0</v>
      </c>
      <c r="N16" s="6"/>
    </row>
    <row r="17" spans="1:14" ht="15.75" x14ac:dyDescent="0.25">
      <c r="A17" s="10" t="s">
        <v>25</v>
      </c>
      <c r="B17" s="11">
        <f>_xlfn.IFNA(VLOOKUP($A17&amp;" ЕДДС",'[5]1'!$B$2:$F$60000,4,0), "x")</f>
        <v>0</v>
      </c>
      <c r="C17" s="12">
        <f>'[6]1'!$C$43</f>
        <v>0</v>
      </c>
      <c r="D17" s="13">
        <f>_xlfn.IFNA(VLOOKUP($A17,'[7]1'!$A$2:$B$28,2,0), "x")</f>
        <v>20</v>
      </c>
      <c r="E17" s="14">
        <f t="shared" si="0"/>
        <v>-20</v>
      </c>
      <c r="F17" s="12">
        <f>C17-H17-'[6]1'!$C$41</f>
        <v>0</v>
      </c>
      <c r="G17" s="15">
        <f>_xlfn.IFNA(VLOOKUP($A17&amp;" ЕДДС",'[5]1'!$B$2:$F$60000,5,0), "x")</f>
        <v>0</v>
      </c>
      <c r="H17" s="12">
        <f>'[6]1'!$C$42</f>
        <v>0</v>
      </c>
      <c r="I17" s="16">
        <f>_xlfn.IFNA(VLOOKUP($A17&amp;" ЕДДС",'[8]1'!$B$2:$E$60,2,0)/86400, "")</f>
        <v>3.4340277777777775E-2</v>
      </c>
      <c r="J17" s="16">
        <f>_xlfn.IFNA(VLOOKUP($A17&amp;" ЕДДС",'[8]1'!$B$2:$E$60,3,0)/86400, "")</f>
        <v>0</v>
      </c>
      <c r="K17" s="16">
        <f>_xlfn.IFNA(VLOOKUP($A17&amp;" ЕДДС",'[8]1'!$B$2:$E$60,4,0)/86400, "")</f>
        <v>0</v>
      </c>
      <c r="L17" s="16" t="str">
        <f>_xlfn.IFNA(VLOOKUP($A17&amp;" ЕДДС",'[8]1'!$B$1:$E$60,1,0),"")</f>
        <v>Новодугинский ЕДДС</v>
      </c>
      <c r="M17" s="15">
        <f>_xlfn.IFNA(VLOOKUP($A17&amp;" ЕДДС",'[5]1'!$B$2:$F$60000,4,0), "x")</f>
        <v>0</v>
      </c>
      <c r="N17" s="6"/>
    </row>
    <row r="18" spans="1:14" ht="15.75" x14ac:dyDescent="0.25">
      <c r="A18" s="10" t="s">
        <v>26</v>
      </c>
      <c r="B18" s="11">
        <f>_xlfn.IFNA(VLOOKUP($A18&amp;" ЕДДС",'[5]1'!$B$2:$F$60000,4,0), "x")</f>
        <v>0</v>
      </c>
      <c r="C18" s="12">
        <f>'[6]1'!$C$46</f>
        <v>0</v>
      </c>
      <c r="D18" s="13">
        <f>_xlfn.IFNA(VLOOKUP($A18,'[7]1'!$A$2:$B$28,2,0), "x")</f>
        <v>105</v>
      </c>
      <c r="E18" s="14">
        <f t="shared" si="0"/>
        <v>-105</v>
      </c>
      <c r="F18" s="12">
        <f>C18-H18-'[6]1'!$C$44</f>
        <v>0</v>
      </c>
      <c r="G18" s="15">
        <f>_xlfn.IFNA(VLOOKUP($A18&amp;" ЕДДС",'[5]1'!$B$2:$F$60000,5,0), "x")</f>
        <v>0</v>
      </c>
      <c r="H18" s="12">
        <f>'[6]1'!$C$45</f>
        <v>0</v>
      </c>
      <c r="I18" s="16">
        <f>_xlfn.IFNA(VLOOKUP($A18&amp;" ЕДДС",'[8]1'!$B$2:$E$60,2,0)/86400, "")</f>
        <v>3.2407407407407406E-4</v>
      </c>
      <c r="J18" s="16">
        <f>_xlfn.IFNA(VLOOKUP($A18&amp;" ЕДДС",'[8]1'!$B$2:$E$60,3,0)/86400, "")</f>
        <v>0</v>
      </c>
      <c r="K18" s="16">
        <f>_xlfn.IFNA(VLOOKUP($A18&amp;" ЕДДС",'[8]1'!$B$2:$E$60,4,0)/86400, "")</f>
        <v>0</v>
      </c>
      <c r="L18" s="16" t="str">
        <f>_xlfn.IFNA(VLOOKUP($A18&amp;" ЕДДС",'[8]1'!$B$1:$E$60,1,0),"")</f>
        <v>Починковский ЕДДС</v>
      </c>
      <c r="M18" s="15">
        <f>_xlfn.IFNA(VLOOKUP($A18&amp;" ЕДДС",'[5]1'!$B$2:$F$60000,4,0), "x")</f>
        <v>0</v>
      </c>
      <c r="N18" s="6"/>
    </row>
    <row r="19" spans="1:14" ht="15.75" x14ac:dyDescent="0.25">
      <c r="A19" s="10" t="s">
        <v>27</v>
      </c>
      <c r="B19" s="11">
        <f>_xlfn.IFNA(VLOOKUP($A19&amp;" ЕДДС",'[5]1'!$B$2:$F$60000,4,0), "x")</f>
        <v>0</v>
      </c>
      <c r="C19" s="12">
        <f>'[6]1'!$C$49</f>
        <v>0</v>
      </c>
      <c r="D19" s="13">
        <f>_xlfn.IFNA(VLOOKUP($A19,'[7]1'!$A$2:$B$28,2,0), "x")</f>
        <v>190</v>
      </c>
      <c r="E19" s="14">
        <f t="shared" si="0"/>
        <v>-190</v>
      </c>
      <c r="F19" s="12">
        <f>C19-H19-'[6]1'!$C$47</f>
        <v>0</v>
      </c>
      <c r="G19" s="15">
        <f>_xlfn.IFNA(VLOOKUP($A19&amp;" ЕДДС",'[5]1'!$B$2:$F$60000,5,0), "x")</f>
        <v>0</v>
      </c>
      <c r="H19" s="12">
        <f>'[6]1'!$C$48</f>
        <v>0</v>
      </c>
      <c r="I19" s="16">
        <f>_xlfn.IFNA(VLOOKUP($A19&amp;" ЕДДС",'[8]1'!$B$2:$E$60,2,0)/86400, "")</f>
        <v>3.0555555555555557E-3</v>
      </c>
      <c r="J19" s="16">
        <f>_xlfn.IFNA(VLOOKUP($A19&amp;" ЕДДС",'[8]1'!$B$2:$E$60,3,0)/86400, "")</f>
        <v>0</v>
      </c>
      <c r="K19" s="16">
        <f>_xlfn.IFNA(VLOOKUP($A19&amp;" ЕДДС",'[8]1'!$B$2:$E$60,4,0)/86400, "")</f>
        <v>0</v>
      </c>
      <c r="L19" s="16" t="str">
        <f>_xlfn.IFNA(VLOOKUP($A19&amp;" ЕДДС",'[8]1'!$B$1:$E$60,1,0),"")</f>
        <v>Рославльский ЕДДС</v>
      </c>
      <c r="M19" s="15">
        <f>_xlfn.IFNA(VLOOKUP($A19&amp;" ЕДДС",'[5]1'!$B$2:$F$60000,4,0), "x")</f>
        <v>0</v>
      </c>
      <c r="N19" s="6"/>
    </row>
    <row r="20" spans="1:14" ht="15.75" x14ac:dyDescent="0.25">
      <c r="A20" s="10" t="s">
        <v>28</v>
      </c>
      <c r="B20" s="11">
        <f>_xlfn.IFNA(VLOOKUP($A20&amp;" ЕДДС",'[5]1'!$B$2:$F$60000,4,0), "x")</f>
        <v>0</v>
      </c>
      <c r="C20" s="12">
        <f>'[6]1'!$C$52</f>
        <v>0</v>
      </c>
      <c r="D20" s="13">
        <f>_xlfn.IFNA(VLOOKUP($A20,'[7]1'!$A$2:$B$28,2,0), "x")</f>
        <v>31</v>
      </c>
      <c r="E20" s="14">
        <f t="shared" si="0"/>
        <v>-31</v>
      </c>
      <c r="F20" s="12">
        <f>C20-H20-'[6]1'!$C$50</f>
        <v>0</v>
      </c>
      <c r="G20" s="15">
        <f>_xlfn.IFNA(VLOOKUP($A20&amp;" ЕДДС",'[5]1'!$B$2:$F$60000,5,0), "x")</f>
        <v>0</v>
      </c>
      <c r="H20" s="12">
        <f>'[6]1'!$C$51</f>
        <v>0</v>
      </c>
      <c r="I20" s="16">
        <f>_xlfn.IFNA(VLOOKUP($A20&amp;" ЕДДС",'[8]1'!$B$2:$E$60,2,0)/86400, "")</f>
        <v>3.5879629629629629E-4</v>
      </c>
      <c r="J20" s="16">
        <f>_xlfn.IFNA(VLOOKUP($A20&amp;" ЕДДС",'[8]1'!$B$2:$E$60,3,0)/86400, "")</f>
        <v>0</v>
      </c>
      <c r="K20" s="16">
        <f>_xlfn.IFNA(VLOOKUP($A20&amp;" ЕДДС",'[8]1'!$B$2:$E$60,4,0)/86400, "")</f>
        <v>0</v>
      </c>
      <c r="L20" s="16" t="str">
        <f>_xlfn.IFNA(VLOOKUP($A20&amp;" ЕДДС",'[8]1'!$B$1:$E$60,1,0),"")</f>
        <v>Руднянский ЕДДС</v>
      </c>
      <c r="M20" s="15">
        <f>_xlfn.IFNA(VLOOKUP($A20&amp;" ЕДДС",'[5]1'!$B$2:$F$60000,4,0), "x")</f>
        <v>0</v>
      </c>
      <c r="N20" s="6"/>
    </row>
    <row r="21" spans="1:14" ht="15.75" x14ac:dyDescent="0.25">
      <c r="A21" s="10" t="s">
        <v>29</v>
      </c>
      <c r="B21" s="11">
        <f>_xlfn.IFNA(VLOOKUP($A21&amp;" ЕДДС",'[5]1'!$B$2:$F$60000,4,0), "x")</f>
        <v>0</v>
      </c>
      <c r="C21" s="12">
        <f>'[6]1'!$C$55</f>
        <v>0</v>
      </c>
      <c r="D21" s="13">
        <f>_xlfn.IFNA(VLOOKUP($A21,'[7]1'!$A$2:$B$28,2,0), "x")</f>
        <v>104</v>
      </c>
      <c r="E21" s="14">
        <f t="shared" si="0"/>
        <v>-104</v>
      </c>
      <c r="F21" s="12">
        <f>C21-H21-'[6]1'!$C$53</f>
        <v>0</v>
      </c>
      <c r="G21" s="15">
        <f>_xlfn.IFNA(VLOOKUP($A21&amp;" ЕДДС",'[5]1'!$B$2:$F$60000,5,0), "x")</f>
        <v>0</v>
      </c>
      <c r="H21" s="12">
        <f>'[6]1'!$C$54</f>
        <v>0</v>
      </c>
      <c r="I21" s="16">
        <f>_xlfn.IFNA(VLOOKUP($A21&amp;" ЕДДС",'[8]1'!$B$2:$E$60,2,0)/86400, "")</f>
        <v>2.6620370370370372E-4</v>
      </c>
      <c r="J21" s="16">
        <f>_xlfn.IFNA(VLOOKUP($A21&amp;" ЕДДС",'[8]1'!$B$2:$E$60,3,0)/86400, "")</f>
        <v>0</v>
      </c>
      <c r="K21" s="16">
        <f>_xlfn.IFNA(VLOOKUP($A21&amp;" ЕДДС",'[8]1'!$B$2:$E$60,4,0)/86400, "")</f>
        <v>0</v>
      </c>
      <c r="L21" s="16" t="str">
        <f>_xlfn.IFNA(VLOOKUP($A21&amp;" ЕДДС",'[8]1'!$B$1:$E$60,1,0),"")</f>
        <v>Сафоновский ЕДДС</v>
      </c>
      <c r="M21" s="15">
        <f>_xlfn.IFNA(VLOOKUP($A21&amp;" ЕДДС",'[5]1'!$B$2:$F$60000,4,0), "x")</f>
        <v>0</v>
      </c>
      <c r="N21" s="6"/>
    </row>
    <row r="22" spans="1:14" ht="15.75" x14ac:dyDescent="0.25">
      <c r="A22" s="10" t="s">
        <v>30</v>
      </c>
      <c r="B22" s="21">
        <f>_xlfn.IFNA(VLOOKUP("ЕДДС",'[5]1'!$B$2:$D$60000,2,0), "x")</f>
        <v>0</v>
      </c>
      <c r="C22" s="12">
        <f>'[6]1'!$C$58</f>
        <v>0</v>
      </c>
      <c r="D22" s="13" t="e">
        <f>_xlfn.IFNA(VLOOKUP($A22,'[7]1'!$A$2:$B$28,2,0), "0")+_xlfn.IFNA(VLOOKUP($N22,'[7]1'!$A$2:$B$28,2,0), "x")</f>
        <v>#VALUE!</v>
      </c>
      <c r="E22" s="14" t="e">
        <f t="shared" si="0"/>
        <v>#VALUE!</v>
      </c>
      <c r="F22" s="12">
        <f>C22-H22-'[6]1'!$C$56</f>
        <v>0</v>
      </c>
      <c r="G22" s="22">
        <f>_xlfn.IFNA(VLOOKUP("ЕДДС",'[5]1'!$B$2:$D$60000,3,0), "x")</f>
        <v>0</v>
      </c>
      <c r="H22" s="12">
        <f>'[6]1'!$C$57</f>
        <v>0</v>
      </c>
      <c r="I22" s="16">
        <f>_xlfn.IFNA(VLOOKUP("ЕДДС",'[8]1'!$B$2:$E$60,2,0)/86400, "")</f>
        <v>2.7777777777777778E-4</v>
      </c>
      <c r="J22" s="16">
        <f>_xlfn.IFNA(VLOOKUP("ЕДДС",'[8]1'!$B$2:$E$60,3,0)/86400, "")</f>
        <v>0</v>
      </c>
      <c r="K22" s="16">
        <f>_xlfn.IFNA(VLOOKUP("ЕДДС",'[8]1'!$B$2:$E$60,4,0)/86400, "")</f>
        <v>0</v>
      </c>
      <c r="L22" s="16" t="str">
        <f>_xlfn.IFNA(VLOOKUP("ЕДДС",'[8]1'!$B$1:$E$60,1,0),"")</f>
        <v>ЕДДС</v>
      </c>
      <c r="M22" s="22">
        <f>_xlfn.IFNA(VLOOKUP("ЕДДС",'[5]1'!$B$2:$F$60000,4,0), "x")</f>
        <v>0</v>
      </c>
      <c r="N22" s="23" t="s">
        <v>31</v>
      </c>
    </row>
    <row r="23" spans="1:14" ht="15.75" x14ac:dyDescent="0.25">
      <c r="A23" s="10" t="s">
        <v>32</v>
      </c>
      <c r="B23" s="11">
        <f>_xlfn.IFNA(VLOOKUP($A23&amp;" ЕДДС",'[5]1'!$B$2:$F$60000,4,0), "x")</f>
        <v>0</v>
      </c>
      <c r="C23" s="12">
        <f>'[6]1'!$C$61</f>
        <v>0</v>
      </c>
      <c r="D23" s="13" t="str">
        <f>_xlfn.IFNA(VLOOKUP($N23,'[7]1'!$A$2:$B$28,2,0), "x")</f>
        <v>x</v>
      </c>
      <c r="E23" s="24" t="e">
        <f t="shared" si="0"/>
        <v>#VALUE!</v>
      </c>
      <c r="F23" s="12">
        <f>C23-H23-'[6]1'!$C$59</f>
        <v>0</v>
      </c>
      <c r="G23" s="15">
        <f>_xlfn.IFNA(VLOOKUP($A23&amp;" ЕДДС",'[5]1'!$B$2:$F$60000,5,0), "x")</f>
        <v>0</v>
      </c>
      <c r="H23" s="12">
        <f>'[6]1'!$C$60</f>
        <v>0</v>
      </c>
      <c r="I23" s="16">
        <f>_xlfn.IFNA(VLOOKUP($A23&amp;" ЕДДС",'[8]1'!$B$2:$E$60,2,0)/86400, "")</f>
        <v>7.6388888888888893E-4</v>
      </c>
      <c r="J23" s="16">
        <f>_xlfn.IFNA(VLOOKUP($A23&amp;" ЕДДС",'[8]1'!$B$2:$E$60,3,0)/86400, "")</f>
        <v>0</v>
      </c>
      <c r="K23" s="16">
        <f>_xlfn.IFNA(VLOOKUP($A23&amp;" ЕДДС",'[8]1'!$B$2:$E$60,4,0)/86400, "")</f>
        <v>0</v>
      </c>
      <c r="L23" s="16" t="str">
        <f>_xlfn.IFNA(VLOOKUP($A23&amp;" ЕДДС",'[8]1'!$B$1:$E$60,1,0),"")</f>
        <v>Смоленский район ЕДДС</v>
      </c>
      <c r="M23" s="15">
        <f>_xlfn.IFNA(VLOOKUP($A23&amp;" ЕДДС",'[5]1'!$B$2:$F$60000,4,0), "x")</f>
        <v>0</v>
      </c>
      <c r="N23" s="6" t="s">
        <v>33</v>
      </c>
    </row>
    <row r="24" spans="1:14" ht="15.75" x14ac:dyDescent="0.25">
      <c r="A24" s="10" t="s">
        <v>34</v>
      </c>
      <c r="B24" s="11">
        <f>_xlfn.IFNA(VLOOKUP($A24&amp;" ЕДДС",'[5]1'!$B$2:$F$60000,4,0), "x")</f>
        <v>0</v>
      </c>
      <c r="C24" s="12">
        <f>'[6]1'!$C$64</f>
        <v>0</v>
      </c>
      <c r="D24" s="13">
        <f>_xlfn.IFNA(VLOOKUP($A24,'[7]1'!$A$2:$B$28,2,0), "x")</f>
        <v>29</v>
      </c>
      <c r="E24" s="14">
        <f t="shared" si="0"/>
        <v>-29</v>
      </c>
      <c r="F24" s="12">
        <f>C24-H24-'[6]1'!$C$62</f>
        <v>0</v>
      </c>
      <c r="G24" s="15">
        <f>_xlfn.IFNA(VLOOKUP($A24&amp;" ЕДДС",'[5]1'!$B$2:$F$60000,5,0), "x")</f>
        <v>0</v>
      </c>
      <c r="H24" s="12">
        <f>'[6]1'!$C$63</f>
        <v>0</v>
      </c>
      <c r="I24" s="16">
        <f>_xlfn.IFNA(VLOOKUP($A24&amp;" ЕДДС",'[8]1'!$B$2:$E$60,2,0)/86400, "")</f>
        <v>1.1689814814814816E-3</v>
      </c>
      <c r="J24" s="16">
        <f>_xlfn.IFNA(VLOOKUP($A24&amp;" ЕДДС",'[8]1'!$B$2:$E$60,3,0)/86400, "")</f>
        <v>0</v>
      </c>
      <c r="K24" s="16">
        <f>_xlfn.IFNA(VLOOKUP($A24&amp;" ЕДДС",'[8]1'!$B$2:$E$60,4,0)/86400, "")</f>
        <v>0</v>
      </c>
      <c r="L24" s="16" t="str">
        <f>_xlfn.IFNA(VLOOKUP($A24&amp;" ЕДДС",'[8]1'!$B$1:$E$60,1,0),"")</f>
        <v>Сычевский ЕДДС</v>
      </c>
      <c r="M24" s="15">
        <f>_xlfn.IFNA(VLOOKUP($A24&amp;" ЕДДС",'[5]1'!$B$2:$F$60000,4,0), "x")</f>
        <v>0</v>
      </c>
      <c r="N24" s="6"/>
    </row>
    <row r="25" spans="1:14" ht="15.75" x14ac:dyDescent="0.25">
      <c r="A25" s="10" t="s">
        <v>35</v>
      </c>
      <c r="B25" s="11">
        <f>_xlfn.IFNA(VLOOKUP($A25&amp;" ЕДДС",'[5]1'!$B$2:$F$60000,4,0), "x")</f>
        <v>0</v>
      </c>
      <c r="C25" s="12">
        <f>'[6]1'!$C$67</f>
        <v>0</v>
      </c>
      <c r="D25" s="13">
        <f>_xlfn.IFNA(VLOOKUP($A25,'[7]1'!$A$2:$B$28,2,0), "x")</f>
        <v>12</v>
      </c>
      <c r="E25" s="14">
        <f t="shared" si="0"/>
        <v>-12</v>
      </c>
      <c r="F25" s="12">
        <f>C25-H25-'[6]1'!$C$65</f>
        <v>0</v>
      </c>
      <c r="G25" s="15">
        <f>_xlfn.IFNA(VLOOKUP($A25&amp;" ЕДДС",'[5]1'!$B$2:$F$60000,5,0), "x")</f>
        <v>0</v>
      </c>
      <c r="H25" s="12">
        <f>'[6]1'!$C$66</f>
        <v>0</v>
      </c>
      <c r="I25" s="16">
        <f>_xlfn.IFNA(VLOOKUP($A25&amp;" ЕДДС",'[8]1'!$B$2:$E$60,2,0)/86400, "")</f>
        <v>7.9861111111111116E-4</v>
      </c>
      <c r="J25" s="16">
        <f>_xlfn.IFNA(VLOOKUP($A25&amp;" ЕДДС",'[8]1'!$B$2:$E$60,3,0)/86400, "")</f>
        <v>0</v>
      </c>
      <c r="K25" s="16">
        <f>_xlfn.IFNA(VLOOKUP($A25&amp;" ЕДДС",'[8]1'!$B$2:$E$60,4,0)/86400, "")</f>
        <v>0</v>
      </c>
      <c r="L25" s="16" t="str">
        <f>_xlfn.IFNA(VLOOKUP($A25&amp;" ЕДДС",'[8]1'!$B$1:$E$60,1,0),"")</f>
        <v>Темкинский ЕДДС</v>
      </c>
      <c r="M25" s="15">
        <f>_xlfn.IFNA(VLOOKUP($A25&amp;" ЕДДС",'[5]1'!$B$2:$F$60000,4,0), "x")</f>
        <v>0</v>
      </c>
      <c r="N25" s="6"/>
    </row>
    <row r="26" spans="1:14" ht="15.75" x14ac:dyDescent="0.25">
      <c r="A26" s="10" t="s">
        <v>36</v>
      </c>
      <c r="B26" s="11">
        <f>_xlfn.IFNA(VLOOKUP($A26&amp;" ЕДДС",'[5]1'!$B$2:$F$60000,4,0), "x")</f>
        <v>0</v>
      </c>
      <c r="C26" s="12">
        <f>'[6]1'!$C$70</f>
        <v>0</v>
      </c>
      <c r="D26" s="13">
        <f>_xlfn.IFNA(VLOOKUP($A26,'[7]1'!$A$2:$B$28,2,0), "x")</f>
        <v>19</v>
      </c>
      <c r="E26" s="14">
        <f t="shared" si="0"/>
        <v>-19</v>
      </c>
      <c r="F26" s="12">
        <f>C26-H26-'[6]1'!$C$68</f>
        <v>0</v>
      </c>
      <c r="G26" s="15">
        <f>_xlfn.IFNA(VLOOKUP($A26&amp;" ЕДДС",'[5]1'!$B$2:$F$60000,5,0), "x")</f>
        <v>0</v>
      </c>
      <c r="H26" s="12">
        <f>'[6]1'!$C$69</f>
        <v>0</v>
      </c>
      <c r="I26" s="16">
        <f>_xlfn.IFNA(VLOOKUP($A26&amp;" ЕДДС",'[8]1'!$B$2:$E$60,2,0)/86400, "")</f>
        <v>6.018518518518519E-4</v>
      </c>
      <c r="J26" s="16">
        <f>_xlfn.IFNA(VLOOKUP($A26&amp;" ЕДДС",'[8]1'!$B$2:$E$60,3,0)/86400, "")</f>
        <v>0</v>
      </c>
      <c r="K26" s="16">
        <f>_xlfn.IFNA(VLOOKUP($A26&amp;" ЕДДС",'[8]1'!$B$2:$E$60,4,0)/86400, "")</f>
        <v>0</v>
      </c>
      <c r="L26" s="16" t="str">
        <f>_xlfn.IFNA(VLOOKUP($A26&amp;" ЕДДС",'[8]1'!$B$1:$E$60,1,0),"")</f>
        <v>Угранский ЕДДС</v>
      </c>
      <c r="M26" s="15">
        <f>_xlfn.IFNA(VLOOKUP($A26&amp;" ЕДДС",'[5]1'!$B$2:$F$60000,4,0), "x")</f>
        <v>0</v>
      </c>
      <c r="N26" s="6"/>
    </row>
    <row r="27" spans="1:14" ht="15.75" x14ac:dyDescent="0.25">
      <c r="A27" s="10" t="s">
        <v>37</v>
      </c>
      <c r="B27" s="11">
        <f>_xlfn.IFNA(VLOOKUP($A27&amp;" ЕДДС",'[5]1'!$B$2:$F$60000,4,0), "x")</f>
        <v>0</v>
      </c>
      <c r="C27" s="12">
        <f>'[6]1'!$C$73</f>
        <v>0</v>
      </c>
      <c r="D27" s="13" t="str">
        <f>_xlfn.IFNA(VLOOKUP($N27,'[7]1'!$A$2:$B$28,2,0), "x")</f>
        <v>x</v>
      </c>
      <c r="E27" s="14" t="e">
        <f t="shared" si="0"/>
        <v>#VALUE!</v>
      </c>
      <c r="F27" s="12">
        <f>C27-H27-'[6]1'!$C$71</f>
        <v>0</v>
      </c>
      <c r="G27" s="15">
        <f>_xlfn.IFNA(VLOOKUP($A27&amp;" ЕДДС",'[5]1'!$B$2:$F$60000,5,0), "x")</f>
        <v>0</v>
      </c>
      <c r="H27" s="12">
        <f>'[6]1'!$C$72</f>
        <v>0</v>
      </c>
      <c r="I27" s="16">
        <f>_xlfn.IFNA(VLOOKUP($A27&amp;" ЕДДС",'[8]1'!$B$2:$E$60,2,0)/86400, "")</f>
        <v>1.7939814814814815E-3</v>
      </c>
      <c r="J27" s="16">
        <f>_xlfn.IFNA(VLOOKUP($A27&amp;" ЕДДС",'[8]1'!$B$2:$E$60,3,0)/86400, "")</f>
        <v>0</v>
      </c>
      <c r="K27" s="16">
        <f>_xlfn.IFNA(VLOOKUP($A27&amp;" ЕДДС",'[8]1'!$B$2:$E$60,4,0)/86400, "")</f>
        <v>0</v>
      </c>
      <c r="L27" s="16" t="str">
        <f>_xlfn.IFNA(VLOOKUP($A27&amp;" ЕДДС",'[8]1'!$B$1:$E$60,1,0),"")</f>
        <v>Х.-Жирковский ЕДДС</v>
      </c>
      <c r="M27" s="15">
        <f>_xlfn.IFNA(VLOOKUP($A27&amp;" ЕДДС",'[5]1'!$B$2:$F$60000,4,0), "x")</f>
        <v>0</v>
      </c>
      <c r="N27" s="6" t="s">
        <v>38</v>
      </c>
    </row>
    <row r="28" spans="1:14" ht="15.75" x14ac:dyDescent="0.25">
      <c r="A28" s="10" t="s">
        <v>39</v>
      </c>
      <c r="B28" s="11">
        <f>_xlfn.IFNA(VLOOKUP($A28&amp;" ЕДДС",'[5]1'!$B$2:$F$60000,4,0), "x")</f>
        <v>0</v>
      </c>
      <c r="C28" s="12">
        <f>'[6]1'!$C$76</f>
        <v>0</v>
      </c>
      <c r="D28" s="13">
        <f>_xlfn.IFNA(VLOOKUP($A28,'[7]1'!$A$2:$B$28,2,0), "x")</f>
        <v>6</v>
      </c>
      <c r="E28" s="14">
        <f t="shared" si="0"/>
        <v>-6</v>
      </c>
      <c r="F28" s="12">
        <f>C28-H28-'[6]1'!$C$74</f>
        <v>0</v>
      </c>
      <c r="G28" s="15">
        <f>_xlfn.IFNA(VLOOKUP($A28&amp;" ЕДДС",'[5]1'!$B$2:$F$60000,5,0), "x")</f>
        <v>0</v>
      </c>
      <c r="H28" s="12">
        <f>'[6]1'!$C$75</f>
        <v>0</v>
      </c>
      <c r="I28" s="16">
        <f>_xlfn.IFNA(VLOOKUP($A28&amp;" ЕДДС",'[8]1'!$B$2:$E$60,2,0)/86400, "")</f>
        <v>4.0856481481481481E-3</v>
      </c>
      <c r="J28" s="16">
        <f>_xlfn.IFNA(VLOOKUP($A28&amp;" ЕДДС",'[8]1'!$B$2:$E$60,3,0)/86400, "")</f>
        <v>0</v>
      </c>
      <c r="K28" s="16">
        <f>_xlfn.IFNA(VLOOKUP($A28&amp;" ЕДДС",'[8]1'!$B$2:$E$60,4,0)/86400, "")</f>
        <v>0</v>
      </c>
      <c r="L28" s="16" t="str">
        <f>_xlfn.IFNA(VLOOKUP($A28&amp;" ЕДДС",'[8]1'!$B$1:$E$60,1,0),"")</f>
        <v>Хиславичский ЕДДС</v>
      </c>
      <c r="M28" s="15">
        <f>_xlfn.IFNA(VLOOKUP($A28&amp;" ЕДДС",'[5]1'!$B$2:$F$60000,4,0), "x")</f>
        <v>0</v>
      </c>
      <c r="N28" s="6"/>
    </row>
    <row r="29" spans="1:14" ht="15.75" x14ac:dyDescent="0.25">
      <c r="A29" s="10" t="s">
        <v>40</v>
      </c>
      <c r="B29" s="11">
        <f>_xlfn.IFNA(VLOOKUP($A29&amp;" ЕДДС",'[5]1'!$B$2:$F$60000,4,0), "x")</f>
        <v>0</v>
      </c>
      <c r="C29" s="12">
        <f>'[6]1'!$C$79</f>
        <v>0</v>
      </c>
      <c r="D29" s="13">
        <f>_xlfn.IFNA(VLOOKUP($A29,'[7]1'!$A$2:$B$28,2,0), "x")</f>
        <v>33</v>
      </c>
      <c r="E29" s="14">
        <f t="shared" si="0"/>
        <v>-33</v>
      </c>
      <c r="F29" s="12">
        <f>C29-H29-'[6]1'!$C$77</f>
        <v>0</v>
      </c>
      <c r="G29" s="15">
        <f>_xlfn.IFNA(VLOOKUP($A29&amp;" ЕДДС",'[5]1'!$B$2:$F$60000,5,0), "x")</f>
        <v>0</v>
      </c>
      <c r="H29" s="12">
        <f>'[6]1'!$C$78</f>
        <v>0</v>
      </c>
      <c r="I29" s="16">
        <f>_xlfn.IFNA(VLOOKUP($A29&amp;" ЕДДС",'[8]1'!$B$2:$E$60,2,0)/86400, "")</f>
        <v>1.3773148148148147E-3</v>
      </c>
      <c r="J29" s="16">
        <f>_xlfn.IFNA(VLOOKUP($A29&amp;" ЕДДС",'[8]1'!$B$2:$E$60,3,0)/86400, "")</f>
        <v>0</v>
      </c>
      <c r="K29" s="16">
        <f>_xlfn.IFNA(VLOOKUP($A29&amp;" ЕДДС",'[8]1'!$B$2:$E$60,4,0)/86400, "")</f>
        <v>0</v>
      </c>
      <c r="L29" s="16" t="str">
        <f>_xlfn.IFNA(VLOOKUP($A29&amp;" ЕДДС",'[8]1'!$B$1:$E$60,1,0),"")</f>
        <v>Шумячский ЕДДС</v>
      </c>
      <c r="M29" s="15">
        <f>_xlfn.IFNA(VLOOKUP($A29&amp;" ЕДДС",'[5]1'!$B$2:$F$60000,4,0), "x")</f>
        <v>0</v>
      </c>
      <c r="N29" s="6"/>
    </row>
    <row r="30" spans="1:14" ht="15.75" x14ac:dyDescent="0.25">
      <c r="A30" s="10" t="s">
        <v>41</v>
      </c>
      <c r="B30" s="11">
        <f>_xlfn.IFNA(VLOOKUP($A30&amp;" ЕДДС",'[5]1'!$B$2:$F$60000,4,0), "x")</f>
        <v>0</v>
      </c>
      <c r="C30" s="12">
        <f>'[6]1'!$C$82</f>
        <v>0</v>
      </c>
      <c r="D30" s="13">
        <f>_xlfn.IFNA(VLOOKUP($A30,'[7]1'!$A$2:$B$30,2,0), "x")</f>
        <v>90</v>
      </c>
      <c r="E30" s="14">
        <f t="shared" si="0"/>
        <v>-90</v>
      </c>
      <c r="F30" s="12">
        <f>C30-H30-'[6]1'!$C$80</f>
        <v>0</v>
      </c>
      <c r="G30" s="15">
        <f>_xlfn.IFNA(VLOOKUP($A30&amp;" ЕДДС",'[5]1'!$B$2:$F$60000,5,0), "x")</f>
        <v>0</v>
      </c>
      <c r="H30" s="12">
        <f>'[6]1'!$C$81</f>
        <v>0</v>
      </c>
      <c r="I30" s="16">
        <f>_xlfn.IFNA(VLOOKUP($A30&amp;" ЕДДС",'[8]1'!$B$2:$E$60,2,0)/86400, "")</f>
        <v>2.6620370370370372E-4</v>
      </c>
      <c r="J30" s="16">
        <f>_xlfn.IFNA(VLOOKUP($A30&amp;" ЕДДС",'[8]1'!$B$2:$E$60,3,0)/86400, "")</f>
        <v>0</v>
      </c>
      <c r="K30" s="16">
        <f>_xlfn.IFNA(VLOOKUP($A30&amp;" ЕДДС",'[8]1'!$B$2:$E$60,4,0)/86400, "")</f>
        <v>0</v>
      </c>
      <c r="L30" s="16" t="str">
        <f>_xlfn.IFNA(VLOOKUP($A30&amp;" ЕДДС",'[8]1'!$B$1:$E$60,1,0),"")</f>
        <v>Ярцевский ЕДДС</v>
      </c>
      <c r="M30" s="15">
        <f>_xlfn.IFNA(VLOOKUP($A30&amp;" ЕДДС",'[5]1'!$B$2:$F$60000,4,0),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0</v>
      </c>
      <c r="D31" s="25" t="e">
        <f t="shared" si="1"/>
        <v>#VALUE!</v>
      </c>
      <c r="E31" s="25" t="e">
        <f t="shared" si="1"/>
        <v>#VALUE!</v>
      </c>
      <c r="F31" s="25">
        <f t="shared" si="1"/>
        <v>0</v>
      </c>
      <c r="G31" s="25">
        <f t="shared" si="1"/>
        <v>0</v>
      </c>
      <c r="H31" s="25">
        <f t="shared" si="1"/>
        <v>0</v>
      </c>
      <c r="M31" s="6">
        <f>SUM(M$4:M$30)</f>
        <v>0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45" priority="2" operator="equal">
      <formula>0</formula>
    </cfRule>
    <cfRule type="cellIs" dxfId="44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7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7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9" priority="2" operator="equal">
      <formula>0</formula>
    </cfRule>
    <cfRule type="cellIs" dxfId="8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7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7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7" priority="2" operator="equal">
      <formula>0</formula>
    </cfRule>
    <cfRule type="cellIs" dxfId="6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71093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7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7" customFormat="1" ht="54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5" priority="2" operator="equal">
      <formula>0</formula>
    </cfRule>
    <cfRule type="cellIs" dxfId="4" priority="3" operator="greaterThan">
      <formula>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7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7" customFormat="1" ht="60.75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7" customFormat="1" ht="59.25" customHeight="1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3" priority="2" operator="equal">
      <formula>0</formula>
    </cfRule>
    <cfRule type="cellIs" dxfId="2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Y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16.7109375" style="6" customWidth="1"/>
    <col min="260" max="260" width="22" style="6" customWidth="1"/>
    <col min="263" max="263" width="22.42578125" style="6" customWidth="1"/>
    <col min="264" max="265" width="20.28515625" style="6" customWidth="1"/>
    <col min="266" max="266" width="20.5703125" style="6" customWidth="1"/>
    <col min="267" max="267" width="19.28515625" style="6" customWidth="1"/>
    <col min="516" max="516" width="22" style="6" customWidth="1"/>
    <col min="519" max="519" width="22.42578125" style="6" customWidth="1"/>
    <col min="520" max="521" width="20.28515625" style="6" customWidth="1"/>
    <col min="522" max="522" width="20.5703125" style="6" customWidth="1"/>
    <col min="523" max="523" width="19.28515625" style="6" customWidth="1"/>
    <col min="772" max="772" width="22" style="6" customWidth="1"/>
    <col min="775" max="775" width="22.42578125" style="6" customWidth="1"/>
    <col min="776" max="777" width="20.28515625" style="6" customWidth="1"/>
    <col min="778" max="778" width="20.5703125" style="6" customWidth="1"/>
    <col min="779" max="779" width="19.28515625" style="6" customWidth="1"/>
  </cols>
  <sheetData>
    <row r="1" spans="1:11" s="7" customFormat="1" ht="15.75" customHeight="1" x14ac:dyDescent="0.2">
      <c r="A1" s="5" t="s">
        <v>0</v>
      </c>
      <c r="B1" s="5" t="s">
        <v>1</v>
      </c>
      <c r="C1" s="5"/>
      <c r="D1" s="1" t="s">
        <v>44</v>
      </c>
      <c r="E1" s="1"/>
      <c r="F1" s="1"/>
      <c r="G1" s="1"/>
      <c r="H1" s="1"/>
      <c r="I1" s="1"/>
      <c r="J1" s="1"/>
      <c r="K1" s="1"/>
    </row>
    <row r="2" spans="1:11" s="7" customFormat="1" ht="60.75" customHeight="1" x14ac:dyDescent="0.2">
      <c r="A2" s="5"/>
      <c r="B2" s="5"/>
      <c r="C2" s="5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1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ht="15.75" x14ac:dyDescent="0.25">
      <c r="A4" s="10" t="s">
        <v>10</v>
      </c>
      <c r="B4" s="24"/>
      <c r="C4" s="24"/>
      <c r="D4" s="24"/>
      <c r="E4" s="14"/>
      <c r="F4" s="24"/>
      <c r="G4" s="24"/>
      <c r="H4" s="24"/>
      <c r="I4" s="16"/>
      <c r="J4" s="16"/>
      <c r="K4" s="16"/>
    </row>
    <row r="5" spans="1:11" ht="15.75" x14ac:dyDescent="0.25">
      <c r="A5" s="10" t="s">
        <v>11</v>
      </c>
      <c r="B5" s="24"/>
      <c r="C5" s="24"/>
      <c r="D5" s="24"/>
      <c r="E5" s="14"/>
      <c r="F5" s="24"/>
      <c r="G5" s="24"/>
      <c r="H5" s="24"/>
      <c r="I5" s="16"/>
      <c r="J5" s="16"/>
      <c r="K5" s="16"/>
    </row>
    <row r="6" spans="1:11" ht="15.75" x14ac:dyDescent="0.25">
      <c r="A6" s="10" t="s">
        <v>12</v>
      </c>
      <c r="B6" s="24"/>
      <c r="C6" s="24"/>
      <c r="D6" s="24"/>
      <c r="E6" s="14"/>
      <c r="F6" s="24"/>
      <c r="G6" s="24"/>
      <c r="H6" s="24"/>
      <c r="I6" s="16"/>
      <c r="J6" s="16"/>
      <c r="K6" s="16"/>
    </row>
    <row r="7" spans="1:11" ht="15.75" x14ac:dyDescent="0.25">
      <c r="A7" s="10" t="s">
        <v>13</v>
      </c>
      <c r="B7" s="24"/>
      <c r="C7" s="24"/>
      <c r="D7" s="24"/>
      <c r="E7" s="14"/>
      <c r="F7" s="24"/>
      <c r="G7" s="24"/>
      <c r="H7" s="24"/>
      <c r="I7" s="16"/>
      <c r="J7" s="16"/>
      <c r="K7" s="16"/>
    </row>
    <row r="8" spans="1:11" ht="15.75" x14ac:dyDescent="0.25">
      <c r="A8" s="10" t="s">
        <v>15</v>
      </c>
      <c r="B8" s="24"/>
      <c r="C8" s="24"/>
      <c r="D8" s="24"/>
      <c r="E8" s="14"/>
      <c r="F8" s="24"/>
      <c r="G8" s="24"/>
      <c r="H8" s="24"/>
      <c r="I8" s="16"/>
      <c r="J8" s="16"/>
      <c r="K8" s="16"/>
    </row>
    <row r="9" spans="1:11" ht="15.75" x14ac:dyDescent="0.25">
      <c r="A9" s="10" t="s">
        <v>16</v>
      </c>
      <c r="B9" s="24"/>
      <c r="C9" s="24"/>
      <c r="D9" s="24"/>
      <c r="E9" s="14"/>
      <c r="F9" s="24"/>
      <c r="G9" s="24"/>
      <c r="H9" s="24"/>
      <c r="I9" s="16"/>
      <c r="J9" s="16"/>
      <c r="K9" s="16"/>
    </row>
    <row r="10" spans="1:11" ht="15.75" x14ac:dyDescent="0.25">
      <c r="A10" s="10" t="s">
        <v>18</v>
      </c>
      <c r="B10" s="24"/>
      <c r="C10" s="24"/>
      <c r="D10" s="24"/>
      <c r="E10" s="14"/>
      <c r="F10" s="24"/>
      <c r="G10" s="24"/>
      <c r="H10" s="24"/>
      <c r="I10" s="16"/>
      <c r="J10" s="16"/>
      <c r="K10" s="16"/>
    </row>
    <row r="11" spans="1:11" ht="15.75" x14ac:dyDescent="0.25">
      <c r="A11" s="10" t="s">
        <v>19</v>
      </c>
      <c r="B11" s="24"/>
      <c r="C11" s="24"/>
      <c r="D11" s="24"/>
      <c r="E11" s="14"/>
      <c r="F11" s="24"/>
      <c r="G11" s="24"/>
      <c r="H11" s="24"/>
      <c r="I11" s="16"/>
      <c r="J11" s="16"/>
      <c r="K11" s="16"/>
    </row>
    <row r="12" spans="1:11" ht="15.75" x14ac:dyDescent="0.25">
      <c r="A12" s="10" t="s">
        <v>20</v>
      </c>
      <c r="B12" s="24"/>
      <c r="C12" s="24"/>
      <c r="D12" s="24"/>
      <c r="E12" s="14"/>
      <c r="F12" s="24"/>
      <c r="G12" s="24"/>
      <c r="H12" s="24"/>
      <c r="I12" s="16"/>
      <c r="J12" s="16"/>
      <c r="K12" s="16"/>
    </row>
    <row r="13" spans="1:11" ht="15.75" x14ac:dyDescent="0.25">
      <c r="A13" s="10" t="s">
        <v>21</v>
      </c>
      <c r="B13" s="24"/>
      <c r="C13" s="24"/>
      <c r="D13" s="24"/>
      <c r="E13" s="14"/>
      <c r="F13" s="24"/>
      <c r="G13" s="24"/>
      <c r="H13" s="24"/>
      <c r="I13" s="16"/>
      <c r="J13" s="16"/>
      <c r="K13" s="16"/>
    </row>
    <row r="14" spans="1:11" ht="15.75" x14ac:dyDescent="0.25">
      <c r="A14" s="10" t="s">
        <v>22</v>
      </c>
      <c r="B14" s="24"/>
      <c r="C14" s="24"/>
      <c r="D14" s="24"/>
      <c r="E14" s="14"/>
      <c r="F14" s="24"/>
      <c r="G14" s="24"/>
      <c r="H14" s="24"/>
      <c r="I14" s="16"/>
      <c r="J14" s="16"/>
      <c r="K14" s="16"/>
    </row>
    <row r="15" spans="1:11" ht="15.75" x14ac:dyDescent="0.25">
      <c r="A15" s="10" t="s">
        <v>23</v>
      </c>
      <c r="B15" s="24"/>
      <c r="C15" s="24"/>
      <c r="D15" s="24"/>
      <c r="E15" s="14"/>
      <c r="F15" s="24"/>
      <c r="G15" s="24"/>
      <c r="H15" s="24"/>
      <c r="I15" s="16"/>
      <c r="J15" s="16"/>
      <c r="K15" s="16"/>
    </row>
    <row r="16" spans="1:11" ht="15.75" x14ac:dyDescent="0.25">
      <c r="A16" s="10" t="s">
        <v>24</v>
      </c>
      <c r="B16" s="24"/>
      <c r="C16" s="24"/>
      <c r="D16" s="24"/>
      <c r="E16" s="14"/>
      <c r="F16" s="24"/>
      <c r="G16" s="24"/>
      <c r="H16" s="24"/>
      <c r="I16" s="16"/>
      <c r="J16" s="16"/>
      <c r="K16" s="16"/>
    </row>
    <row r="17" spans="1:11" ht="15.75" x14ac:dyDescent="0.25">
      <c r="A17" s="10" t="s">
        <v>25</v>
      </c>
      <c r="B17" s="24"/>
      <c r="C17" s="24"/>
      <c r="D17" s="24"/>
      <c r="E17" s="14"/>
      <c r="F17" s="24"/>
      <c r="G17" s="24"/>
      <c r="H17" s="24"/>
      <c r="I17" s="16"/>
      <c r="J17" s="16"/>
      <c r="K17" s="16"/>
    </row>
    <row r="18" spans="1:11" ht="15.75" x14ac:dyDescent="0.25">
      <c r="A18" s="10" t="s">
        <v>26</v>
      </c>
      <c r="B18" s="24"/>
      <c r="C18" s="24"/>
      <c r="D18" s="24"/>
      <c r="E18" s="14"/>
      <c r="F18" s="24"/>
      <c r="G18" s="24"/>
      <c r="H18" s="24"/>
      <c r="I18" s="16"/>
      <c r="J18" s="16"/>
      <c r="K18" s="16"/>
    </row>
    <row r="19" spans="1:11" ht="15.75" x14ac:dyDescent="0.25">
      <c r="A19" s="10" t="s">
        <v>27</v>
      </c>
      <c r="B19" s="24"/>
      <c r="C19" s="24"/>
      <c r="D19" s="24"/>
      <c r="E19" s="14"/>
      <c r="F19" s="24"/>
      <c r="G19" s="24"/>
      <c r="H19" s="24"/>
      <c r="I19" s="16"/>
      <c r="J19" s="16"/>
      <c r="K19" s="16"/>
    </row>
    <row r="20" spans="1:11" ht="15.75" x14ac:dyDescent="0.25">
      <c r="A20" s="10" t="s">
        <v>28</v>
      </c>
      <c r="B20" s="24"/>
      <c r="C20" s="24"/>
      <c r="D20" s="24"/>
      <c r="E20" s="14"/>
      <c r="F20" s="24"/>
      <c r="G20" s="24"/>
      <c r="H20" s="24"/>
      <c r="I20" s="16"/>
      <c r="J20" s="16"/>
      <c r="K20" s="16"/>
    </row>
    <row r="21" spans="1:11" ht="15.75" x14ac:dyDescent="0.25">
      <c r="A21" s="10" t="s">
        <v>29</v>
      </c>
      <c r="B21" s="24"/>
      <c r="C21" s="24"/>
      <c r="D21" s="24"/>
      <c r="E21" s="14"/>
      <c r="F21" s="24"/>
      <c r="G21" s="24"/>
      <c r="H21" s="24"/>
      <c r="I21" s="16"/>
      <c r="J21" s="16"/>
      <c r="K21" s="16"/>
    </row>
    <row r="22" spans="1:11" ht="15.75" x14ac:dyDescent="0.25">
      <c r="A22" s="10" t="s">
        <v>30</v>
      </c>
      <c r="B22" s="24"/>
      <c r="C22" s="24"/>
      <c r="D22" s="24"/>
      <c r="E22" s="14"/>
      <c r="F22" s="24"/>
      <c r="G22" s="24"/>
      <c r="H22" s="24"/>
      <c r="I22" s="16"/>
      <c r="J22" s="16"/>
      <c r="K22" s="16"/>
    </row>
    <row r="23" spans="1:11" ht="15.75" x14ac:dyDescent="0.25">
      <c r="A23" s="10" t="s">
        <v>32</v>
      </c>
      <c r="B23" s="24"/>
      <c r="C23" s="24"/>
      <c r="D23" s="24"/>
      <c r="E23" s="14"/>
      <c r="F23" s="24"/>
      <c r="G23" s="24"/>
      <c r="H23" s="24"/>
      <c r="I23" s="16"/>
      <c r="J23" s="16"/>
      <c r="K23" s="16"/>
    </row>
    <row r="24" spans="1:11" ht="15.75" x14ac:dyDescent="0.25">
      <c r="A24" s="10" t="s">
        <v>34</v>
      </c>
      <c r="B24" s="24"/>
      <c r="C24" s="24"/>
      <c r="D24" s="24"/>
      <c r="E24" s="14"/>
      <c r="F24" s="24"/>
      <c r="G24" s="24"/>
      <c r="H24" s="24"/>
      <c r="I24" s="16"/>
      <c r="J24" s="16"/>
      <c r="K24" s="16"/>
    </row>
    <row r="25" spans="1:11" ht="15.75" x14ac:dyDescent="0.25">
      <c r="A25" s="10" t="s">
        <v>35</v>
      </c>
      <c r="B25" s="24"/>
      <c r="C25" s="24"/>
      <c r="D25" s="24"/>
      <c r="E25" s="14"/>
      <c r="F25" s="24"/>
      <c r="G25" s="24"/>
      <c r="H25" s="24"/>
      <c r="I25" s="16"/>
      <c r="J25" s="16"/>
      <c r="K25" s="16"/>
    </row>
    <row r="26" spans="1:11" ht="15.75" x14ac:dyDescent="0.25">
      <c r="A26" s="10" t="s">
        <v>36</v>
      </c>
      <c r="B26" s="24"/>
      <c r="C26" s="24"/>
      <c r="D26" s="24"/>
      <c r="E26" s="14"/>
      <c r="F26" s="24"/>
      <c r="G26" s="24"/>
      <c r="H26" s="24"/>
      <c r="I26" s="16"/>
      <c r="J26" s="16"/>
      <c r="K26" s="16"/>
    </row>
    <row r="27" spans="1:11" ht="15.75" x14ac:dyDescent="0.25">
      <c r="A27" s="10" t="s">
        <v>37</v>
      </c>
      <c r="B27" s="24"/>
      <c r="C27" s="24"/>
      <c r="D27" s="24"/>
      <c r="E27" s="14"/>
      <c r="F27" s="24"/>
      <c r="G27" s="24"/>
      <c r="H27" s="24"/>
      <c r="I27" s="16"/>
      <c r="J27" s="16"/>
      <c r="K27" s="16"/>
    </row>
    <row r="28" spans="1:11" ht="15.75" x14ac:dyDescent="0.25">
      <c r="A28" s="10" t="s">
        <v>39</v>
      </c>
      <c r="B28" s="24"/>
      <c r="C28" s="24"/>
      <c r="D28" s="24"/>
      <c r="E28" s="14"/>
      <c r="F28" s="24"/>
      <c r="G28" s="24"/>
      <c r="H28" s="24"/>
      <c r="I28" s="16"/>
      <c r="J28" s="16"/>
      <c r="K28" s="16"/>
    </row>
    <row r="29" spans="1:11" ht="15.75" x14ac:dyDescent="0.25">
      <c r="A29" s="10" t="s">
        <v>40</v>
      </c>
      <c r="B29" s="24"/>
      <c r="C29" s="24"/>
      <c r="D29" s="24"/>
      <c r="E29" s="14"/>
      <c r="F29" s="24"/>
      <c r="G29" s="24"/>
      <c r="H29" s="24"/>
      <c r="I29" s="16"/>
      <c r="J29" s="16"/>
      <c r="K29" s="16"/>
    </row>
    <row r="30" spans="1:11" ht="15.75" x14ac:dyDescent="0.25">
      <c r="A30" s="10" t="s">
        <v>41</v>
      </c>
      <c r="B30" s="24"/>
      <c r="C30" s="24"/>
      <c r="D30" s="24"/>
      <c r="E30" s="14"/>
      <c r="F30" s="24"/>
      <c r="G30" s="24"/>
      <c r="H30" s="24"/>
      <c r="I30" s="16"/>
      <c r="J30" s="16"/>
      <c r="K30" s="16"/>
    </row>
    <row r="31" spans="1:11" x14ac:dyDescent="0.2">
      <c r="B31" s="25">
        <f t="shared" ref="B31:H31" si="0">SUM(B4:B30)</f>
        <v>0</v>
      </c>
      <c r="C31" s="25">
        <f t="shared" si="0"/>
        <v>0</v>
      </c>
      <c r="D31" s="25">
        <f t="shared" si="0"/>
        <v>0</v>
      </c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</row>
  </sheetData>
  <mergeCells count="6">
    <mergeCell ref="A1:A3"/>
    <mergeCell ref="B1:C2"/>
    <mergeCell ref="D1:K1"/>
    <mergeCell ref="D2:D3"/>
    <mergeCell ref="E2:F2"/>
    <mergeCell ref="G2:K2"/>
  </mergeCells>
  <conditionalFormatting sqref="I4:K30">
    <cfRule type="cellIs" dxfId="1" priority="2" operator="equal">
      <formula>0</formula>
    </cfRule>
    <cfRule type="cellIs" dxfId="0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3" s="7" customFormat="1" ht="15.75" x14ac:dyDescent="0.2"/>
    <row r="2" spans="1:13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3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3" ht="15.75" x14ac:dyDescent="0.25">
      <c r="A4" s="10" t="s">
        <v>10</v>
      </c>
      <c r="B4" s="26">
        <f t="shared" ref="B4:B30" si="0">M4+D4</f>
        <v>10</v>
      </c>
      <c r="C4" s="12">
        <f>'[9]1'!$C$4</f>
        <v>160</v>
      </c>
      <c r="D4" s="13">
        <f>_xlfn.IFNA(VLOOKUP($A4,'[10]1'!$A$2:$B$28,2,0), "x")</f>
        <v>10</v>
      </c>
      <c r="E4" s="14">
        <f t="shared" ref="E4:E30" si="1">B4-D4-G4</f>
        <v>0</v>
      </c>
      <c r="F4" s="12">
        <f>C4-H4-'[9]1'!$C$2</f>
        <v>137</v>
      </c>
      <c r="G4" s="15">
        <f>_xlfn.IFNA(VLOOKUP($A4&amp;" ЕДДС",'[11]1'!$B$2:$D$60000,3,0), "x")</f>
        <v>0</v>
      </c>
      <c r="H4" s="12">
        <f>'[9]1'!$C$3</f>
        <v>11</v>
      </c>
      <c r="I4" s="16">
        <f>_xlfn.IFNA(VLOOKUP($A4&amp;" ЕДДС",'[12]1'!$B$2:$E$60,2,0)/86400, "")</f>
        <v>6.4120370370370373E-3</v>
      </c>
      <c r="J4" s="16">
        <f>_xlfn.IFNA(VLOOKUP($A4&amp;" ЕДДС",'[12]1'!$B$2:$E$60,3,0)/86400, "")</f>
        <v>0</v>
      </c>
      <c r="K4" s="16">
        <f>_xlfn.IFNA(VLOOKUP($A4&amp;" ЕДДС",'[12]1'!$B$2:$E$60,4,0)/86400, "")</f>
        <v>0</v>
      </c>
      <c r="L4" s="16" t="str">
        <f>_xlfn.IFNA(VLOOKUP($A4&amp;" ЕДДС",'[12]1'!$B$1:$E$60,1,0),"")</f>
        <v>Велижский ЕДДС</v>
      </c>
      <c r="M4" s="15">
        <f>_xlfn.IFNA(VLOOKUP($A4&amp;" ЕДДС",'[11]1'!$B$2:$D$60000,2,0), "x")</f>
        <v>0</v>
      </c>
    </row>
    <row r="5" spans="1:13" ht="15.75" x14ac:dyDescent="0.25">
      <c r="A5" s="10" t="s">
        <v>11</v>
      </c>
      <c r="B5" s="26">
        <f t="shared" si="0"/>
        <v>234</v>
      </c>
      <c r="C5" s="12">
        <f>'[9]1'!$C$7</f>
        <v>1479</v>
      </c>
      <c r="D5" s="13">
        <f>_xlfn.IFNA(VLOOKUP($A5,'[10]1'!$A$2:$B$28,2,0), "x")</f>
        <v>234</v>
      </c>
      <c r="E5" s="14">
        <f t="shared" si="1"/>
        <v>0</v>
      </c>
      <c r="F5" s="12">
        <f>C5-H5-'[9]1'!$C$5</f>
        <v>1242</v>
      </c>
      <c r="G5" s="15">
        <f>_xlfn.IFNA(VLOOKUP($A5&amp;" ЕДДС",'[11]1'!$B$2:$D$60000,3,0), "x")</f>
        <v>0</v>
      </c>
      <c r="H5" s="12">
        <f>'[9]1'!$C$6</f>
        <v>126</v>
      </c>
      <c r="I5" s="16">
        <f>_xlfn.IFNA(VLOOKUP($A5&amp;" ЕДДС",'[12]1'!$B$2:$E$60,2,0)/86400, "")</f>
        <v>7.9861111111111116E-4</v>
      </c>
      <c r="J5" s="16">
        <f>_xlfn.IFNA(VLOOKUP($A5&amp;" ЕДДС",'[12]1'!$B$2:$E$60,3,0)/86400, "")</f>
        <v>0</v>
      </c>
      <c r="K5" s="16">
        <f>_xlfn.IFNA(VLOOKUP($A5&amp;" ЕДДС",'[12]1'!$B$2:$E$60,4,0)/86400, "")</f>
        <v>0</v>
      </c>
      <c r="L5" s="16" t="str">
        <f>_xlfn.IFNA(VLOOKUP($A5&amp;" ЕДДС",'[12]1'!$B$1:$E$60,1,0),"")</f>
        <v>Вяземский ЕДДС</v>
      </c>
      <c r="M5" s="15">
        <f>_xlfn.IFNA(VLOOKUP($A5&amp;" ЕДДС",'[11]1'!$B$2:$D$60000,2,0), "x")</f>
        <v>0</v>
      </c>
    </row>
    <row r="6" spans="1:13" ht="15.75" x14ac:dyDescent="0.25">
      <c r="A6" s="10" t="s">
        <v>12</v>
      </c>
      <c r="B6" s="26">
        <f t="shared" si="0"/>
        <v>144</v>
      </c>
      <c r="C6" s="12">
        <f>'[9]1'!$C$10</f>
        <v>889</v>
      </c>
      <c r="D6" s="13">
        <f>_xlfn.IFNA(VLOOKUP($A6,'[10]1'!$A$2:$B$28,2,0), "x")</f>
        <v>144</v>
      </c>
      <c r="E6" s="14">
        <f t="shared" si="1"/>
        <v>0</v>
      </c>
      <c r="F6" s="12">
        <f>C6-H6-'[9]1'!$C$8</f>
        <v>696</v>
      </c>
      <c r="G6" s="15">
        <f>_xlfn.IFNA(VLOOKUP($A6&amp;" ЕДДС",'[11]1'!$B$2:$D$60000,3,0), "x")</f>
        <v>0</v>
      </c>
      <c r="H6" s="12">
        <f>'[9]1'!$C$9</f>
        <v>124</v>
      </c>
      <c r="I6" s="16">
        <f>_xlfn.IFNA(VLOOKUP($A6&amp;" ЕДДС",'[12]1'!$B$2:$E$60,2,0)/86400, "")</f>
        <v>2.8935185185185184E-4</v>
      </c>
      <c r="J6" s="16">
        <f>_xlfn.IFNA(VLOOKUP($A6&amp;" ЕДДС",'[12]1'!$B$2:$E$60,3,0)/86400, "")</f>
        <v>0</v>
      </c>
      <c r="K6" s="16">
        <f>_xlfn.IFNA(VLOOKUP($A6&amp;" ЕДДС",'[12]1'!$B$2:$E$60,4,0)/86400, "")</f>
        <v>0</v>
      </c>
      <c r="L6" s="16" t="str">
        <f>_xlfn.IFNA(VLOOKUP($A6&amp;" ЕДДС",'[12]1'!$B$1:$E$60,1,0),"")</f>
        <v>Гагаринский ЕДДС</v>
      </c>
      <c r="M6" s="15">
        <f>_xlfn.IFNA(VLOOKUP($A6&amp;" ЕДДС",'[11]1'!$B$2:$D$60000,2,0), "x")</f>
        <v>0</v>
      </c>
    </row>
    <row r="7" spans="1:13" ht="15.75" x14ac:dyDescent="0.25">
      <c r="A7" s="10" t="s">
        <v>13</v>
      </c>
      <c r="B7" s="26">
        <f t="shared" si="0"/>
        <v>17</v>
      </c>
      <c r="C7" s="12">
        <f>'[9]1'!$C$13</f>
        <v>40</v>
      </c>
      <c r="D7" s="13">
        <f>_xlfn.IFNA(VLOOKUP($A7,'[10]1'!$A$2:$B$28,2,0), "x")</f>
        <v>17</v>
      </c>
      <c r="E7" s="14">
        <f t="shared" si="1"/>
        <v>0</v>
      </c>
      <c r="F7" s="12">
        <f>C7-H7-'[9]1'!$C$11</f>
        <v>25</v>
      </c>
      <c r="G7" s="15">
        <f>_xlfn.IFNA(VLOOKUP($A7&amp;" ЕДДС",'[11]1'!$B$2:$D$60000,3,0), "x")</f>
        <v>0</v>
      </c>
      <c r="H7" s="12">
        <f>'[9]1'!$C$12</f>
        <v>13</v>
      </c>
      <c r="I7" s="16">
        <f>_xlfn.IFNA(VLOOKUP($A7&amp;" ЕДДС",'[12]1'!$B$2:$E$60,2,0)/86400, "")</f>
        <v>3.9467592592592592E-3</v>
      </c>
      <c r="J7" s="16">
        <f>_xlfn.IFNA(VLOOKUP($A7&amp;" ЕДДС",'[12]1'!$B$2:$E$60,3,0)/86400, "")</f>
        <v>0</v>
      </c>
      <c r="K7" s="16">
        <f>_xlfn.IFNA(VLOOKUP($A7&amp;" ЕДДС",'[12]1'!$B$2:$E$60,4,0)/86400, "")</f>
        <v>0</v>
      </c>
      <c r="L7" s="16" t="str">
        <f>_xlfn.IFNA(VLOOKUP($A7&amp;" ЕДДС",'[12]1'!$B$1:$E$60,1,0),"")</f>
        <v>Глинковский ЕДДС</v>
      </c>
      <c r="M7" s="15">
        <f>_xlfn.IFNA(VLOOKUP($A7&amp;" ЕДДС",'[11]1'!$B$2:$D$60000,2,0), "x")</f>
        <v>0</v>
      </c>
    </row>
    <row r="8" spans="1:13" ht="15.75" x14ac:dyDescent="0.25">
      <c r="A8" s="10" t="s">
        <v>15</v>
      </c>
      <c r="B8" s="26">
        <f t="shared" si="0"/>
        <v>79</v>
      </c>
      <c r="C8" s="12">
        <f>'[9]1'!$C$16</f>
        <v>364</v>
      </c>
      <c r="D8" s="13">
        <f>_xlfn.IFNA(VLOOKUP($A8,'[10]1'!$A$2:$B$28,2,0), "x")</f>
        <v>79</v>
      </c>
      <c r="E8" s="14">
        <f t="shared" si="1"/>
        <v>0</v>
      </c>
      <c r="F8" s="12">
        <f>C8-H8-'[9]1'!$C$14</f>
        <v>291</v>
      </c>
      <c r="G8" s="15">
        <f>_xlfn.IFNA(VLOOKUP($A8&amp;" ЕДДС",'[11]1'!$B$2:$D$60000,3,0), "x")</f>
        <v>0</v>
      </c>
      <c r="H8" s="12">
        <f>'[9]1'!$C$15</f>
        <v>60</v>
      </c>
      <c r="I8" s="16">
        <f>_xlfn.IFNA(VLOOKUP($A8&amp;" ЕДДС",'[12]1'!$B$2:$E$60,2,0)/86400, "")</f>
        <v>9.837962962962962E-4</v>
      </c>
      <c r="J8" s="16">
        <f>_xlfn.IFNA(VLOOKUP($A8&amp;" ЕДДС",'[12]1'!$B$2:$E$60,3,0)/86400, "")</f>
        <v>0</v>
      </c>
      <c r="K8" s="16">
        <f>_xlfn.IFNA(VLOOKUP($A8&amp;" ЕДДС",'[12]1'!$B$2:$E$60,4,0)/86400, "")</f>
        <v>0</v>
      </c>
      <c r="L8" s="16" t="str">
        <f>_xlfn.IFNA(VLOOKUP($A8&amp;" ЕДДС",'[12]1'!$B$1:$E$60,1,0),"")</f>
        <v>Демидовский ЕДДС</v>
      </c>
      <c r="M8" s="15">
        <f>_xlfn.IFNA(VLOOKUP($A8&amp;" ЕДДС",'[11]1'!$B$2:$D$60000,2,0), "x")</f>
        <v>0</v>
      </c>
    </row>
    <row r="9" spans="1:13" ht="15.75" x14ac:dyDescent="0.25">
      <c r="A9" s="10" t="s">
        <v>16</v>
      </c>
      <c r="B9" s="26">
        <f t="shared" si="0"/>
        <v>3</v>
      </c>
      <c r="C9" s="12">
        <f>'[9]1'!$C$19</f>
        <v>292</v>
      </c>
      <c r="D9" s="13">
        <f>_xlfn.IFNA(VLOOKUP($A9,'[10]1'!$A$2:$B$28,2,0), "x")</f>
        <v>3</v>
      </c>
      <c r="E9" s="14">
        <f t="shared" si="1"/>
        <v>0</v>
      </c>
      <c r="F9" s="12">
        <f>C9-H9-'[9]1'!$C$17</f>
        <v>227</v>
      </c>
      <c r="G9" s="15">
        <f>_xlfn.IFNA(VLOOKUP($A9&amp;" ЕДДС",'[11]1'!$B$2:$D$60000,3,0), "x")</f>
        <v>0</v>
      </c>
      <c r="H9" s="12">
        <f>'[9]1'!$C$18</f>
        <v>33</v>
      </c>
      <c r="I9" s="16" t="str">
        <f>_xlfn.IFNA(VLOOKUP($A9&amp;" ЕДДС",'[12]1'!$B$2:$E$60,2,0)/86400, "")</f>
        <v/>
      </c>
      <c r="J9" s="16" t="str">
        <f>_xlfn.IFNA(VLOOKUP($A9&amp;" ЕДДС",'[12]1'!$B$2:$E$60,3,0)/86400, "")</f>
        <v/>
      </c>
      <c r="K9" s="16" t="str">
        <f>_xlfn.IFNA(VLOOKUP($A9&amp;" ЕДДС",'[12]1'!$B$2:$E$60,4,0)/86400, "")</f>
        <v/>
      </c>
      <c r="L9" s="16" t="str">
        <f>_xlfn.IFNA(VLOOKUP($A9&amp;" ЕДДС",'[12]1'!$B$1:$E$60,1,0),"")</f>
        <v/>
      </c>
      <c r="M9" s="15">
        <f>_xlfn.IFNA(VLOOKUP($A9&amp;" ЕДДС",'[11]1'!$B$2:$D$60000,2,0), "x")</f>
        <v>0</v>
      </c>
    </row>
    <row r="10" spans="1:13" ht="15.75" x14ac:dyDescent="0.25">
      <c r="A10" s="10" t="s">
        <v>18</v>
      </c>
      <c r="B10" s="26">
        <f t="shared" si="0"/>
        <v>81</v>
      </c>
      <c r="C10" s="12">
        <f>'[9]1'!$C$22</f>
        <v>356</v>
      </c>
      <c r="D10" s="13">
        <f>_xlfn.IFNA(VLOOKUP($A10,'[10]1'!$A$2:$B$28,2,0), "x")</f>
        <v>81</v>
      </c>
      <c r="E10" s="14">
        <f t="shared" si="1"/>
        <v>0</v>
      </c>
      <c r="F10" s="12">
        <f>C10-H10-'[9]1'!$C$20</f>
        <v>250</v>
      </c>
      <c r="G10" s="15">
        <f>_xlfn.IFNA(VLOOKUP($A10&amp;" ЕДДС",'[11]1'!$B$2:$D$60000,3,0), "x")</f>
        <v>0</v>
      </c>
      <c r="H10" s="12">
        <f>'[9]1'!$C$21</f>
        <v>76</v>
      </c>
      <c r="I10" s="16">
        <f>_xlfn.IFNA(VLOOKUP($A10&amp;" ЕДДС",'[12]1'!$B$2:$E$60,2,0)/86400, "")</f>
        <v>7.7546296296296293E-4</v>
      </c>
      <c r="J10" s="16">
        <f>_xlfn.IFNA(VLOOKUP($A10&amp;" ЕДДС",'[12]1'!$B$2:$E$60,3,0)/86400, "")</f>
        <v>0</v>
      </c>
      <c r="K10" s="16">
        <f>_xlfn.IFNA(VLOOKUP($A10&amp;" ЕДДС",'[12]1'!$B$2:$E$60,4,0)/86400, "")</f>
        <v>0</v>
      </c>
      <c r="L10" s="16" t="str">
        <f>_xlfn.IFNA(VLOOKUP($A10&amp;" ЕДДС",'[12]1'!$B$1:$E$60,1,0),"")</f>
        <v>Дорогобужский ЕДДС</v>
      </c>
      <c r="M10" s="15">
        <f>_xlfn.IFNA(VLOOKUP($A10&amp;" ЕДДС",'[11]1'!$B$2:$D$60000,2,0), "x")</f>
        <v>0</v>
      </c>
    </row>
    <row r="11" spans="1:13" ht="15.75" x14ac:dyDescent="0.25">
      <c r="A11" s="10" t="s">
        <v>19</v>
      </c>
      <c r="B11" s="26">
        <f t="shared" si="0"/>
        <v>65</v>
      </c>
      <c r="C11" s="12">
        <f>'[9]1'!$C$25</f>
        <v>276</v>
      </c>
      <c r="D11" s="13">
        <f>_xlfn.IFNA(VLOOKUP($A11,'[10]1'!$A$2:$B$28,2,0), "x")</f>
        <v>65</v>
      </c>
      <c r="E11" s="14">
        <f t="shared" si="1"/>
        <v>0</v>
      </c>
      <c r="F11" s="12">
        <f>C11-H11-'[9]1'!$C$23</f>
        <v>200</v>
      </c>
      <c r="G11" s="15">
        <f>_xlfn.IFNA(VLOOKUP($A11&amp;" ЕДДС",'[11]1'!$B$2:$D$60000,3,0), "x")</f>
        <v>0</v>
      </c>
      <c r="H11" s="12">
        <f>'[9]1'!$C$24</f>
        <v>52</v>
      </c>
      <c r="I11" s="16">
        <f>_xlfn.IFNA(VLOOKUP($A11&amp;" ЕДДС",'[12]1'!$B$2:$E$60,2,0)/86400, "")</f>
        <v>4.0509259259259258E-4</v>
      </c>
      <c r="J11" s="16">
        <f>_xlfn.IFNA(VLOOKUP($A11&amp;" ЕДДС",'[12]1'!$B$2:$E$60,3,0)/86400, "")</f>
        <v>0</v>
      </c>
      <c r="K11" s="16">
        <f>_xlfn.IFNA(VLOOKUP($A11&amp;" ЕДДС",'[12]1'!$B$2:$E$60,4,0)/86400, "")</f>
        <v>0</v>
      </c>
      <c r="L11" s="16" t="str">
        <f>_xlfn.IFNA(VLOOKUP($A11&amp;" ЕДДС",'[12]1'!$B$1:$E$60,1,0),"")</f>
        <v>Духовщинский ЕДДС</v>
      </c>
      <c r="M11" s="15">
        <f>_xlfn.IFNA(VLOOKUP($A11&amp;" ЕДДС",'[11]1'!$B$2:$D$60000,2,0), "x")</f>
        <v>0</v>
      </c>
    </row>
    <row r="12" spans="1:13" ht="15.75" x14ac:dyDescent="0.25">
      <c r="A12" s="10" t="s">
        <v>20</v>
      </c>
      <c r="B12" s="26">
        <f t="shared" si="0"/>
        <v>27</v>
      </c>
      <c r="C12" s="12">
        <f>'[9]1'!$C$28</f>
        <v>199</v>
      </c>
      <c r="D12" s="13">
        <f>_xlfn.IFNA(VLOOKUP($A12,'[10]1'!$A$2:$B$28,2,0), "x")</f>
        <v>27</v>
      </c>
      <c r="E12" s="14">
        <f t="shared" si="1"/>
        <v>0</v>
      </c>
      <c r="F12" s="12">
        <f>C12-H12-'[9]1'!$C$26</f>
        <v>150</v>
      </c>
      <c r="G12" s="15">
        <f>_xlfn.IFNA(VLOOKUP($A12&amp;" ЕДДС",'[11]1'!$B$2:$D$60000,3,0), "x")</f>
        <v>0</v>
      </c>
      <c r="H12" s="12">
        <f>'[9]1'!$C$27</f>
        <v>36</v>
      </c>
      <c r="I12" s="16">
        <f>_xlfn.IFNA(VLOOKUP($A12&amp;" ЕДДС",'[12]1'!$B$2:$E$60,2,0)/86400, "")</f>
        <v>6.1111111111111114E-3</v>
      </c>
      <c r="J12" s="16">
        <f>_xlfn.IFNA(VLOOKUP($A12&amp;" ЕДДС",'[12]1'!$B$2:$E$60,3,0)/86400, "")</f>
        <v>0</v>
      </c>
      <c r="K12" s="16">
        <f>_xlfn.IFNA(VLOOKUP($A12&amp;" ЕДДС",'[12]1'!$B$2:$E$60,4,0)/86400, "")</f>
        <v>0</v>
      </c>
      <c r="L12" s="16" t="str">
        <f>_xlfn.IFNA(VLOOKUP($A12&amp;" ЕДДС",'[12]1'!$B$1:$E$60,1,0),"")</f>
        <v>Ельнинский ЕДДС</v>
      </c>
      <c r="M12" s="15">
        <f>_xlfn.IFNA(VLOOKUP($A12&amp;" ЕДДС",'[11]1'!$B$2:$D$60000,2,0), "x")</f>
        <v>0</v>
      </c>
    </row>
    <row r="13" spans="1:13" ht="15.75" x14ac:dyDescent="0.25">
      <c r="A13" s="10" t="s">
        <v>21</v>
      </c>
      <c r="B13" s="26">
        <f t="shared" si="0"/>
        <v>14</v>
      </c>
      <c r="C13" s="12">
        <f>'[9]1'!$C$31</f>
        <v>92</v>
      </c>
      <c r="D13" s="13">
        <f>_xlfn.IFNA(VLOOKUP($A13,'[10]1'!$A$2:$B$28,2,0), "x")</f>
        <v>14</v>
      </c>
      <c r="E13" s="14">
        <f t="shared" si="1"/>
        <v>0</v>
      </c>
      <c r="F13" s="12">
        <f>C13-H13-'[9]1'!$C$29</f>
        <v>72</v>
      </c>
      <c r="G13" s="15">
        <f>_xlfn.IFNA(VLOOKUP($A13&amp;" ЕДДС",'[11]1'!$B$2:$D$60000,3,0), "x")</f>
        <v>0</v>
      </c>
      <c r="H13" s="12">
        <f>'[9]1'!$C$30</f>
        <v>15</v>
      </c>
      <c r="I13" s="16">
        <f>_xlfn.IFNA(VLOOKUP($A13&amp;" ЕДДС",'[12]1'!$B$2:$E$60,2,0)/86400, "")</f>
        <v>2.3148148148148149E-4</v>
      </c>
      <c r="J13" s="16">
        <f>_xlfn.IFNA(VLOOKUP($A13&amp;" ЕДДС",'[12]1'!$B$2:$E$60,3,0)/86400, "")</f>
        <v>0</v>
      </c>
      <c r="K13" s="16">
        <f>_xlfn.IFNA(VLOOKUP($A13&amp;" ЕДДС",'[12]1'!$B$2:$E$60,4,0)/86400, "")</f>
        <v>0</v>
      </c>
      <c r="L13" s="16" t="str">
        <f>_xlfn.IFNA(VLOOKUP($A13&amp;" ЕДДС",'[12]1'!$B$1:$E$60,1,0),"")</f>
        <v>Ершичский ЕДДС</v>
      </c>
      <c r="M13" s="15">
        <f>_xlfn.IFNA(VLOOKUP($A13&amp;" ЕДДС",'[11]1'!$B$2:$D$60000,2,0), "x")</f>
        <v>0</v>
      </c>
    </row>
    <row r="14" spans="1:13" ht="15.75" x14ac:dyDescent="0.25">
      <c r="A14" s="10" t="s">
        <v>22</v>
      </c>
      <c r="B14" s="26">
        <f t="shared" si="0"/>
        <v>89</v>
      </c>
      <c r="C14" s="12">
        <f>'[9]1'!$C$34</f>
        <v>190</v>
      </c>
      <c r="D14" s="13">
        <f>_xlfn.IFNA(VLOOKUP($A14,'[10]1'!$A$2:$B$28,2,0), "x")</f>
        <v>89</v>
      </c>
      <c r="E14" s="14">
        <f t="shared" si="1"/>
        <v>0</v>
      </c>
      <c r="F14" s="12">
        <f>C14-H14-'[9]1'!$C$32</f>
        <v>107</v>
      </c>
      <c r="G14" s="15">
        <f>_xlfn.IFNA(VLOOKUP($A14&amp;" ЕДДС",'[11]1'!$B$2:$D$60000,3,0), "x")</f>
        <v>0</v>
      </c>
      <c r="H14" s="12">
        <f>'[9]1'!$C$33</f>
        <v>71</v>
      </c>
      <c r="I14" s="16">
        <f>_xlfn.IFNA(VLOOKUP($A14&amp;" ЕДДС",'[12]1'!$B$2:$E$60,2,0)/86400, "")</f>
        <v>1.0648148148148149E-3</v>
      </c>
      <c r="J14" s="16">
        <f>_xlfn.IFNA(VLOOKUP($A14&amp;" ЕДДС",'[12]1'!$B$2:$E$60,3,0)/86400, "")</f>
        <v>0</v>
      </c>
      <c r="K14" s="16">
        <f>_xlfn.IFNA(VLOOKUP($A14&amp;" ЕДДС",'[12]1'!$B$2:$E$60,4,0)/86400, "")</f>
        <v>0</v>
      </c>
      <c r="L14" s="16" t="str">
        <f>_xlfn.IFNA(VLOOKUP($A14&amp;" ЕДДС",'[12]1'!$B$1:$E$60,1,0),"")</f>
        <v>Кардымовский ЕДДС</v>
      </c>
      <c r="M14" s="15">
        <f>_xlfn.IFNA(VLOOKUP($A14&amp;" ЕДДС",'[11]1'!$B$2:$D$60000,2,0), "x")</f>
        <v>0</v>
      </c>
    </row>
    <row r="15" spans="1:13" ht="15.75" x14ac:dyDescent="0.25">
      <c r="A15" s="10" t="s">
        <v>23</v>
      </c>
      <c r="B15" s="26">
        <f t="shared" si="0"/>
        <v>93</v>
      </c>
      <c r="C15" s="12">
        <f>'[9]1'!$C$37</f>
        <v>198</v>
      </c>
      <c r="D15" s="13">
        <f>_xlfn.IFNA(VLOOKUP($A15,'[10]1'!$A$2:$B$28,2,0), "x")</f>
        <v>93</v>
      </c>
      <c r="E15" s="14">
        <f t="shared" si="1"/>
        <v>0</v>
      </c>
      <c r="F15" s="12">
        <f>C15-H15-'[9]1'!$C$35</f>
        <v>154</v>
      </c>
      <c r="G15" s="15">
        <f>_xlfn.IFNA(VLOOKUP($A15&amp;" ЕДДС",'[11]1'!$B$2:$D$60000,3,0), "x")</f>
        <v>0</v>
      </c>
      <c r="H15" s="12">
        <f>'[9]1'!$C$36</f>
        <v>36</v>
      </c>
      <c r="I15" s="16">
        <f>_xlfn.IFNA(VLOOKUP($A15&amp;" ЕДДС",'[12]1'!$B$2:$E$60,2,0)/86400, "")</f>
        <v>3.4953703703703705E-3</v>
      </c>
      <c r="J15" s="16">
        <f>_xlfn.IFNA(VLOOKUP($A15&amp;" ЕДДС",'[12]1'!$B$2:$E$60,3,0)/86400, "")</f>
        <v>0</v>
      </c>
      <c r="K15" s="16">
        <f>_xlfn.IFNA(VLOOKUP($A15&amp;" ЕДДС",'[12]1'!$B$2:$E$60,4,0)/86400, "")</f>
        <v>0</v>
      </c>
      <c r="L15" s="16" t="str">
        <f>_xlfn.IFNA(VLOOKUP($A15&amp;" ЕДДС",'[12]1'!$B$1:$E$60,1,0),"")</f>
        <v>Краснинский ЕДДС</v>
      </c>
      <c r="M15" s="15">
        <f>_xlfn.IFNA(VLOOKUP($A15&amp;" ЕДДС",'[11]1'!$B$2:$D$60000,2,0), "x")</f>
        <v>0</v>
      </c>
    </row>
    <row r="16" spans="1:13" ht="15.75" x14ac:dyDescent="0.25">
      <c r="A16" s="10" t="s">
        <v>24</v>
      </c>
      <c r="B16" s="26">
        <f t="shared" si="0"/>
        <v>39</v>
      </c>
      <c r="C16" s="12">
        <f>'[9]1'!$C$40</f>
        <v>119</v>
      </c>
      <c r="D16" s="13">
        <f>_xlfn.IFNA(VLOOKUP($A16,'[10]1'!$A$2:$B$28,2,0), "x")</f>
        <v>39</v>
      </c>
      <c r="E16" s="14">
        <f t="shared" si="1"/>
        <v>0</v>
      </c>
      <c r="F16" s="12">
        <f>C16-H16-'[9]1'!$C$38</f>
        <v>75</v>
      </c>
      <c r="G16" s="15">
        <f>_xlfn.IFNA(VLOOKUP($A16&amp;" ЕДДС",'[11]1'!$B$2:$D$60000,3,0), "x")</f>
        <v>0</v>
      </c>
      <c r="H16" s="12">
        <f>'[9]1'!$C$39</f>
        <v>36</v>
      </c>
      <c r="I16" s="16">
        <f>_xlfn.IFNA(VLOOKUP($A16&amp;" ЕДДС",'[12]1'!$B$2:$E$60,2,0)/86400, "")</f>
        <v>2.4537037037037036E-3</v>
      </c>
      <c r="J16" s="16">
        <f>_xlfn.IFNA(VLOOKUP($A16&amp;" ЕДДС",'[12]1'!$B$2:$E$60,3,0)/86400, "")</f>
        <v>0</v>
      </c>
      <c r="K16" s="16">
        <f>_xlfn.IFNA(VLOOKUP($A16&amp;" ЕДДС",'[12]1'!$B$2:$E$60,4,0)/86400, "")</f>
        <v>0</v>
      </c>
      <c r="L16" s="16" t="str">
        <f>_xlfn.IFNA(VLOOKUP($A16&amp;" ЕДДС",'[12]1'!$B$1:$E$60,1,0),"")</f>
        <v>Монастырщинский ЕДДС</v>
      </c>
      <c r="M16" s="15">
        <f>_xlfn.IFNA(VLOOKUP($A16&amp;" ЕДДС",'[11]1'!$B$2:$D$60000,2,0), "x")</f>
        <v>0</v>
      </c>
    </row>
    <row r="17" spans="1:13" ht="15.75" x14ac:dyDescent="0.25">
      <c r="A17" s="10" t="s">
        <v>25</v>
      </c>
      <c r="B17" s="26">
        <f t="shared" si="0"/>
        <v>24</v>
      </c>
      <c r="C17" s="12">
        <f>'[9]1'!$C$43</f>
        <v>212</v>
      </c>
      <c r="D17" s="13">
        <f>_xlfn.IFNA(VLOOKUP($A17,'[10]1'!$A$2:$B$28,2,0), "x")</f>
        <v>24</v>
      </c>
      <c r="E17" s="14">
        <f t="shared" si="1"/>
        <v>0</v>
      </c>
      <c r="F17" s="12">
        <f>C17-H17-'[9]1'!$C$41</f>
        <v>160</v>
      </c>
      <c r="G17" s="15">
        <f>_xlfn.IFNA(VLOOKUP($A17&amp;" ЕДДС",'[11]1'!$B$2:$D$60000,3,0), "x")</f>
        <v>0</v>
      </c>
      <c r="H17" s="12">
        <f>'[9]1'!$C$42</f>
        <v>35</v>
      </c>
      <c r="I17" s="16">
        <f>_xlfn.IFNA(VLOOKUP($A17&amp;" ЕДДС",'[12]1'!$B$2:$E$60,2,0)/86400, "")</f>
        <v>2.7777777777777778E-4</v>
      </c>
      <c r="J17" s="16">
        <f>_xlfn.IFNA(VLOOKUP($A17&amp;" ЕДДС",'[12]1'!$B$2:$E$60,3,0)/86400, "")</f>
        <v>0</v>
      </c>
      <c r="K17" s="16">
        <f>_xlfn.IFNA(VLOOKUP($A17&amp;" ЕДДС",'[12]1'!$B$2:$E$60,4,0)/86400, "")</f>
        <v>0</v>
      </c>
      <c r="L17" s="16" t="str">
        <f>_xlfn.IFNA(VLOOKUP($A17&amp;" ЕДДС",'[12]1'!$B$1:$E$60,1,0),"")</f>
        <v>Новодугинский ЕДДС</v>
      </c>
      <c r="M17" s="15">
        <f>_xlfn.IFNA(VLOOKUP($A17&amp;" ЕДДС",'[11]1'!$B$2:$D$60000,2,0), "x")</f>
        <v>0</v>
      </c>
    </row>
    <row r="18" spans="1:13" ht="15.75" x14ac:dyDescent="0.25">
      <c r="A18" s="10" t="s">
        <v>26</v>
      </c>
      <c r="B18" s="26">
        <f t="shared" si="0"/>
        <v>145</v>
      </c>
      <c r="C18" s="12">
        <f>'[9]1'!$C$46</f>
        <v>549</v>
      </c>
      <c r="D18" s="13">
        <f>_xlfn.IFNA(VLOOKUP($A18,'[10]1'!$A$2:$B$28,2,0), "x")</f>
        <v>145</v>
      </c>
      <c r="E18" s="14">
        <f t="shared" si="1"/>
        <v>0</v>
      </c>
      <c r="F18" s="12">
        <f>C18-H18-'[9]1'!$C$44</f>
        <v>397</v>
      </c>
      <c r="G18" s="15">
        <f>_xlfn.IFNA(VLOOKUP($A18&amp;" ЕДДС",'[11]1'!$B$2:$D$60000,3,0), "x")</f>
        <v>0</v>
      </c>
      <c r="H18" s="12">
        <f>'[9]1'!$C$45</f>
        <v>118</v>
      </c>
      <c r="I18" s="16">
        <f>_xlfn.IFNA(VLOOKUP($A18&amp;" ЕДДС",'[12]1'!$B$2:$E$60,2,0)/86400, "")</f>
        <v>4.1666666666666669E-4</v>
      </c>
      <c r="J18" s="16">
        <f>_xlfn.IFNA(VLOOKUP($A18&amp;" ЕДДС",'[12]1'!$B$2:$E$60,3,0)/86400, "")</f>
        <v>0</v>
      </c>
      <c r="K18" s="16">
        <f>_xlfn.IFNA(VLOOKUP($A18&amp;" ЕДДС",'[12]1'!$B$2:$E$60,4,0)/86400, "")</f>
        <v>0</v>
      </c>
      <c r="L18" s="16" t="str">
        <f>_xlfn.IFNA(VLOOKUP($A18&amp;" ЕДДС",'[12]1'!$B$1:$E$60,1,0),"")</f>
        <v>Починковский ЕДДС</v>
      </c>
      <c r="M18" s="15">
        <f>_xlfn.IFNA(VLOOKUP($A18&amp;" ЕДДС",'[11]1'!$B$2:$D$60000,2,0), "x")</f>
        <v>0</v>
      </c>
    </row>
    <row r="19" spans="1:13" ht="15.75" x14ac:dyDescent="0.25">
      <c r="A19" s="10" t="s">
        <v>27</v>
      </c>
      <c r="B19" s="26">
        <f t="shared" si="0"/>
        <v>339</v>
      </c>
      <c r="C19" s="12">
        <f>'[9]1'!$C$49</f>
        <v>1328</v>
      </c>
      <c r="D19" s="13">
        <f>_xlfn.IFNA(VLOOKUP($A19,'[10]1'!$A$2:$B$28,2,0), "x")</f>
        <v>339</v>
      </c>
      <c r="E19" s="14">
        <f t="shared" si="1"/>
        <v>0</v>
      </c>
      <c r="F19" s="12">
        <f>C19-H19-'[9]1'!$C$47</f>
        <v>1023</v>
      </c>
      <c r="G19" s="15">
        <f>_xlfn.IFNA(VLOOKUP($A19&amp;" ЕДДС",'[11]1'!$B$2:$D$60000,3,0), "x")</f>
        <v>0</v>
      </c>
      <c r="H19" s="12">
        <f>'[9]1'!$C$48</f>
        <v>204</v>
      </c>
      <c r="I19" s="16">
        <f>_xlfn.IFNA(VLOOKUP($A19&amp;" ЕДДС",'[12]1'!$B$2:$E$60,2,0)/86400, "")</f>
        <v>2.5462962962962961E-4</v>
      </c>
      <c r="J19" s="16">
        <f>_xlfn.IFNA(VLOOKUP($A19&amp;" ЕДДС",'[12]1'!$B$2:$E$60,3,0)/86400, "")</f>
        <v>0</v>
      </c>
      <c r="K19" s="16">
        <f>_xlfn.IFNA(VLOOKUP($A19&amp;" ЕДДС",'[12]1'!$B$2:$E$60,4,0)/86400, "")</f>
        <v>0</v>
      </c>
      <c r="L19" s="16" t="str">
        <f>_xlfn.IFNA(VLOOKUP($A19&amp;" ЕДДС",'[12]1'!$B$1:$E$60,1,0),"")</f>
        <v>Рославльский ЕДДС</v>
      </c>
      <c r="M19" s="15">
        <f>_xlfn.IFNA(VLOOKUP($A19&amp;" ЕДДС",'[11]1'!$B$2:$D$60000,2,0), "x")</f>
        <v>0</v>
      </c>
    </row>
    <row r="20" spans="1:13" ht="15.75" x14ac:dyDescent="0.25">
      <c r="A20" s="10" t="s">
        <v>28</v>
      </c>
      <c r="B20" s="26">
        <f t="shared" si="0"/>
        <v>117</v>
      </c>
      <c r="C20" s="12">
        <f>'[9]1'!$C$52</f>
        <v>440</v>
      </c>
      <c r="D20" s="13">
        <f>_xlfn.IFNA(VLOOKUP($A20,'[10]1'!$A$2:$B$28,2,0), "x")</f>
        <v>117</v>
      </c>
      <c r="E20" s="14">
        <f t="shared" si="1"/>
        <v>0</v>
      </c>
      <c r="F20" s="12">
        <f>C20-H20-'[9]1'!$C$50</f>
        <v>298</v>
      </c>
      <c r="G20" s="15">
        <f>_xlfn.IFNA(VLOOKUP($A20&amp;" ЕДДС",'[11]1'!$B$2:$D$60000,3,0), "x")</f>
        <v>0</v>
      </c>
      <c r="H20" s="12">
        <f>'[9]1'!$C$51</f>
        <v>114</v>
      </c>
      <c r="I20" s="16">
        <f>_xlfn.IFNA(VLOOKUP($A20&amp;" ЕДДС",'[12]1'!$B$2:$E$60,2,0)/86400, "")</f>
        <v>6.5972222222222224E-4</v>
      </c>
      <c r="J20" s="16">
        <f>_xlfn.IFNA(VLOOKUP($A20&amp;" ЕДДС",'[12]1'!$B$2:$E$60,3,0)/86400, "")</f>
        <v>0</v>
      </c>
      <c r="K20" s="16">
        <f>_xlfn.IFNA(VLOOKUP($A20&amp;" ЕДДС",'[12]1'!$B$2:$E$60,4,0)/86400, "")</f>
        <v>0</v>
      </c>
      <c r="L20" s="16" t="str">
        <f>_xlfn.IFNA(VLOOKUP($A20&amp;" ЕДДС",'[12]1'!$B$1:$E$60,1,0),"")</f>
        <v>Руднянский ЕДДС</v>
      </c>
      <c r="M20" s="15">
        <f>_xlfn.IFNA(VLOOKUP($A20&amp;" ЕДДС",'[11]1'!$B$2:$D$60000,2,0), "x")</f>
        <v>0</v>
      </c>
    </row>
    <row r="21" spans="1:13" ht="15.75" x14ac:dyDescent="0.25">
      <c r="A21" s="10" t="s">
        <v>29</v>
      </c>
      <c r="B21" s="26">
        <f t="shared" si="0"/>
        <v>272</v>
      </c>
      <c r="C21" s="12">
        <f>'[9]1'!$C$55</f>
        <v>1057</v>
      </c>
      <c r="D21" s="13">
        <f>_xlfn.IFNA(VLOOKUP($A21,'[10]1'!$A$2:$B$28,2,0), "x")</f>
        <v>272</v>
      </c>
      <c r="E21" s="14">
        <f t="shared" si="1"/>
        <v>0</v>
      </c>
      <c r="F21" s="12">
        <f>C21-H21-'[9]1'!$C$53</f>
        <v>720</v>
      </c>
      <c r="G21" s="15">
        <f>_xlfn.IFNA(VLOOKUP($A21&amp;" ЕДДС",'[11]1'!$B$2:$D$60000,3,0), "x")</f>
        <v>0</v>
      </c>
      <c r="H21" s="12">
        <f>'[9]1'!$C$54</f>
        <v>253</v>
      </c>
      <c r="I21" s="16">
        <f>_xlfn.IFNA(VLOOKUP($A21&amp;" ЕДДС",'[12]1'!$B$2:$E$60,2,0)/86400, "")</f>
        <v>3.8194444444444446E-4</v>
      </c>
      <c r="J21" s="16">
        <f>_xlfn.IFNA(VLOOKUP($A21&amp;" ЕДДС",'[12]1'!$B$2:$E$60,3,0)/86400, "")</f>
        <v>0</v>
      </c>
      <c r="K21" s="16">
        <f>_xlfn.IFNA(VLOOKUP($A21&amp;" ЕДДС",'[12]1'!$B$2:$E$60,4,0)/86400, "")</f>
        <v>0</v>
      </c>
      <c r="L21" s="16" t="str">
        <f>_xlfn.IFNA(VLOOKUP($A21&amp;" ЕДДС",'[12]1'!$B$1:$E$60,1,0),"")</f>
        <v>Сафоновский ЕДДС</v>
      </c>
      <c r="M21" s="15">
        <f>_xlfn.IFNA(VLOOKUP($A21&amp;" ЕДДС",'[11]1'!$B$2:$D$60000,2,0), "x")</f>
        <v>0</v>
      </c>
    </row>
    <row r="22" spans="1:13" ht="15.75" x14ac:dyDescent="0.25">
      <c r="A22" s="10" t="s">
        <v>30</v>
      </c>
      <c r="B22" s="26">
        <f t="shared" si="0"/>
        <v>401</v>
      </c>
      <c r="C22" s="12">
        <f>'[9]1'!$C$58</f>
        <v>21508</v>
      </c>
      <c r="D22" s="13">
        <f>_xlfn.IFNA(VLOOKUP($A22,'[10]1'!$A$2:$B$28,2,0), "x")</f>
        <v>401</v>
      </c>
      <c r="E22" s="14">
        <f t="shared" si="1"/>
        <v>0</v>
      </c>
      <c r="F22" s="12">
        <f>C22-H22-'[9]1'!$C$56</f>
        <v>16657</v>
      </c>
      <c r="G22" s="15">
        <f>_xlfn.IFNA(VLOOKUP("ЕДДС",'[11]1'!$B$2:$D$60000,3,0), "x")</f>
        <v>0</v>
      </c>
      <c r="H22" s="12">
        <f>'[9]1'!$C$57</f>
        <v>633</v>
      </c>
      <c r="I22" s="16">
        <f>_xlfn.IFNA(VLOOKUP("ЕДДС",'[12]1'!$B$2:$E$60,2,0)/86400, "")</f>
        <v>3.1250000000000001E-4</v>
      </c>
      <c r="J22" s="16">
        <f>_xlfn.IFNA(VLOOKUP("ЕДДС",'[12]1'!$B$2:$E$60,3,0)/86400, "")</f>
        <v>0</v>
      </c>
      <c r="K22" s="16">
        <f>_xlfn.IFNA(VLOOKUP("ЕДДС",'[12]1'!$B$2:$E$60,4,0)/86400, "")</f>
        <v>0</v>
      </c>
      <c r="L22" s="16" t="str">
        <f>_xlfn.IFNA(VLOOKUP("ЕДДС",'[12]1'!$B$1:$E$60,1,0),"")</f>
        <v>ЕДДС</v>
      </c>
      <c r="M22" s="15">
        <f>_xlfn.IFNA(VLOOKUP("ЕДДС",'[11]1'!$B$2:$D$60000,2,0), "x")</f>
        <v>0</v>
      </c>
    </row>
    <row r="23" spans="1:13" ht="15.75" x14ac:dyDescent="0.25">
      <c r="A23" s="10" t="s">
        <v>32</v>
      </c>
      <c r="B23" s="26">
        <f t="shared" si="0"/>
        <v>85</v>
      </c>
      <c r="C23" s="12">
        <f>'[9]1'!$C$61</f>
        <v>1505</v>
      </c>
      <c r="D23" s="13">
        <f>_xlfn.IFNA(VLOOKUP("Смоленский Р-Н",'[10]1'!$A$2:$B$28,2,0), "x")</f>
        <v>85</v>
      </c>
      <c r="E23" s="14">
        <f t="shared" si="1"/>
        <v>0</v>
      </c>
      <c r="F23" s="12">
        <f>C23-H23-'[9]1'!$C$59</f>
        <v>1084</v>
      </c>
      <c r="G23" s="15">
        <f>_xlfn.IFNA(VLOOKUP($A23&amp;" ЕДДС",'[11]1'!$B$2:$D$60000,3,0), "x")</f>
        <v>0</v>
      </c>
      <c r="H23" s="12">
        <f>'[9]1'!$C$60</f>
        <v>334</v>
      </c>
      <c r="I23" s="16">
        <f>_xlfn.IFNA(VLOOKUP($A23&amp;" ЕДДС",'[12]1'!$B$2:$E$60,2,0)/86400, "")</f>
        <v>8.3333333333333339E-4</v>
      </c>
      <c r="J23" s="16">
        <f>_xlfn.IFNA(VLOOKUP($A23&amp;" ЕДДС",'[12]1'!$B$2:$E$60,3,0)/86400, "")</f>
        <v>0</v>
      </c>
      <c r="K23" s="16">
        <f>_xlfn.IFNA(VLOOKUP($A23&amp;" ЕДДС",'[12]1'!$B$2:$E$60,4,0)/86400, "")</f>
        <v>0</v>
      </c>
      <c r="L23" s="16" t="str">
        <f>_xlfn.IFNA(VLOOKUP($A23&amp;" ЕДДС",'[12]1'!$B$1:$E$60,1,0),"")</f>
        <v>Смоленский район ЕДДС</v>
      </c>
      <c r="M23" s="15">
        <f>_xlfn.IFNA(VLOOKUP($A23&amp;" ЕДДС",'[11]1'!$B$2:$D$60000,2,0), "x")</f>
        <v>0</v>
      </c>
    </row>
    <row r="24" spans="1:13" ht="15.75" x14ac:dyDescent="0.25">
      <c r="A24" s="10" t="s">
        <v>34</v>
      </c>
      <c r="B24" s="26">
        <f t="shared" si="0"/>
        <v>32</v>
      </c>
      <c r="C24" s="12">
        <f>'[9]1'!$C$64</f>
        <v>119</v>
      </c>
      <c r="D24" s="13">
        <f>_xlfn.IFNA(VLOOKUP($A24,'[10]1'!$A$2:$B$28,2,0), "x")</f>
        <v>32</v>
      </c>
      <c r="E24" s="14">
        <f t="shared" si="1"/>
        <v>0</v>
      </c>
      <c r="F24" s="12">
        <f>C24-H24-'[9]1'!$C$62</f>
        <v>85</v>
      </c>
      <c r="G24" s="15">
        <f>_xlfn.IFNA(VLOOKUP($A24&amp;" ЕДДС",'[11]1'!$B$2:$D$60000,3,0), "x")</f>
        <v>0</v>
      </c>
      <c r="H24" s="12">
        <f>'[9]1'!$C$63</f>
        <v>24</v>
      </c>
      <c r="I24" s="16">
        <f>_xlfn.IFNA(VLOOKUP($A24&amp;" ЕДДС",'[12]1'!$B$2:$E$60,2,0)/86400, "")</f>
        <v>8.4490740740740739E-4</v>
      </c>
      <c r="J24" s="16">
        <f>_xlfn.IFNA(VLOOKUP($A24&amp;" ЕДДС",'[12]1'!$B$2:$E$60,3,0)/86400, "")</f>
        <v>0</v>
      </c>
      <c r="K24" s="16">
        <f>_xlfn.IFNA(VLOOKUP($A24&amp;" ЕДДС",'[12]1'!$B$2:$E$60,4,0)/86400, "")</f>
        <v>0</v>
      </c>
      <c r="L24" s="16" t="str">
        <f>_xlfn.IFNA(VLOOKUP($A24&amp;" ЕДДС",'[12]1'!$B$1:$E$60,1,0),"")</f>
        <v>Сычевский ЕДДС</v>
      </c>
      <c r="M24" s="15">
        <f>_xlfn.IFNA(VLOOKUP($A24&amp;" ЕДДС",'[11]1'!$B$2:$D$60000,2,0), "x")</f>
        <v>0</v>
      </c>
    </row>
    <row r="25" spans="1:13" ht="15.75" x14ac:dyDescent="0.25">
      <c r="A25" s="10" t="s">
        <v>35</v>
      </c>
      <c r="B25" s="26">
        <f t="shared" si="0"/>
        <v>13</v>
      </c>
      <c r="C25" s="12">
        <f>'[9]1'!$C$67</f>
        <v>73</v>
      </c>
      <c r="D25" s="13">
        <f>_xlfn.IFNA(VLOOKUP($A25,'[10]1'!$A$2:$B$28,2,0), "x")</f>
        <v>13</v>
      </c>
      <c r="E25" s="14">
        <f t="shared" si="1"/>
        <v>0</v>
      </c>
      <c r="F25" s="12">
        <f>C25-H25-'[9]1'!$C$65</f>
        <v>58</v>
      </c>
      <c r="G25" s="15">
        <f>_xlfn.IFNA(VLOOKUP($A25&amp;" ЕДДС",'[11]1'!$B$2:$D$60000,3,0), "x")</f>
        <v>0</v>
      </c>
      <c r="H25" s="12">
        <f>'[9]1'!$C$66</f>
        <v>13</v>
      </c>
      <c r="I25" s="16">
        <f>_xlfn.IFNA(VLOOKUP($A25&amp;" ЕДДС",'[12]1'!$B$2:$E$60,2,0)/86400, "")</f>
        <v>1.261574074074074E-3</v>
      </c>
      <c r="J25" s="16">
        <f>_xlfn.IFNA(VLOOKUP($A25&amp;" ЕДДС",'[12]1'!$B$2:$E$60,3,0)/86400, "")</f>
        <v>0</v>
      </c>
      <c r="K25" s="16">
        <f>_xlfn.IFNA(VLOOKUP($A25&amp;" ЕДДС",'[12]1'!$B$2:$E$60,4,0)/86400, "")</f>
        <v>0</v>
      </c>
      <c r="L25" s="16" t="str">
        <f>_xlfn.IFNA(VLOOKUP($A25&amp;" ЕДДС",'[12]1'!$B$1:$E$60,1,0),"")</f>
        <v>Темкинский ЕДДС</v>
      </c>
      <c r="M25" s="15">
        <f>_xlfn.IFNA(VLOOKUP($A25&amp;" ЕДДС",'[11]1'!$B$2:$D$60000,2,0), "x")</f>
        <v>0</v>
      </c>
    </row>
    <row r="26" spans="1:13" ht="15.75" x14ac:dyDescent="0.25">
      <c r="A26" s="10" t="s">
        <v>36</v>
      </c>
      <c r="B26" s="26">
        <f t="shared" si="0"/>
        <v>22</v>
      </c>
      <c r="C26" s="12">
        <f>'[9]1'!$C$70</f>
        <v>164</v>
      </c>
      <c r="D26" s="13">
        <f>_xlfn.IFNA(VLOOKUP($A26,'[10]1'!$A$2:$B$28,2,0), "x")</f>
        <v>22</v>
      </c>
      <c r="E26" s="14">
        <f t="shared" si="1"/>
        <v>0</v>
      </c>
      <c r="F26" s="12">
        <f>C26-H26-'[9]1'!$C$68</f>
        <v>121</v>
      </c>
      <c r="G26" s="15">
        <f>_xlfn.IFNA(VLOOKUP($A26&amp;" ЕДДС",'[11]1'!$B$2:$D$60000,3,0), "x")</f>
        <v>0</v>
      </c>
      <c r="H26" s="12">
        <f>'[9]1'!$C$69</f>
        <v>23</v>
      </c>
      <c r="I26" s="16">
        <f>_xlfn.IFNA(VLOOKUP($A26&amp;" ЕДДС",'[12]1'!$B$2:$E$60,2,0)/86400, "")</f>
        <v>1.8981481481481482E-3</v>
      </c>
      <c r="J26" s="16">
        <f>_xlfn.IFNA(VLOOKUP($A26&amp;" ЕДДС",'[12]1'!$B$2:$E$60,3,0)/86400, "")</f>
        <v>0</v>
      </c>
      <c r="K26" s="16">
        <f>_xlfn.IFNA(VLOOKUP($A26&amp;" ЕДДС",'[12]1'!$B$2:$E$60,4,0)/86400, "")</f>
        <v>0</v>
      </c>
      <c r="L26" s="16" t="str">
        <f>_xlfn.IFNA(VLOOKUP($A26&amp;" ЕДДС",'[12]1'!$B$1:$E$60,1,0),"")</f>
        <v>Угранский ЕДДС</v>
      </c>
      <c r="M26" s="15">
        <f>_xlfn.IFNA(VLOOKUP($A26&amp;" ЕДДС",'[11]1'!$B$2:$D$60000,2,0), "x")</f>
        <v>0</v>
      </c>
    </row>
    <row r="27" spans="1:13" ht="15.75" x14ac:dyDescent="0.25">
      <c r="A27" s="10" t="s">
        <v>37</v>
      </c>
      <c r="B27" s="26">
        <f t="shared" si="0"/>
        <v>5</v>
      </c>
      <c r="C27" s="12">
        <f>'[9]1'!$C$73</f>
        <v>160</v>
      </c>
      <c r="D27" s="13">
        <f>_xlfn.IFNA(VLOOKUP("Х.Жирковский",'[10]1'!$A$2:$B$28,2,0), "x")</f>
        <v>5</v>
      </c>
      <c r="E27" s="14">
        <f t="shared" si="1"/>
        <v>0</v>
      </c>
      <c r="F27" s="12">
        <f>C27-H27-'[9]1'!$C$71</f>
        <v>133</v>
      </c>
      <c r="G27" s="15">
        <f>_xlfn.IFNA(VLOOKUP($A27&amp;" ЕДДС",'[11]1'!$B$2:$D$60000,3,0), "x")</f>
        <v>0</v>
      </c>
      <c r="H27" s="12">
        <f>'[9]1'!$C$72</f>
        <v>21</v>
      </c>
      <c r="I27" s="16">
        <f>_xlfn.IFNA(VLOOKUP($A27&amp;" ЕДДС",'[12]1'!$B$2:$E$60,2,0)/86400, "")</f>
        <v>1.8171296296296297E-3</v>
      </c>
      <c r="J27" s="16">
        <f>_xlfn.IFNA(VLOOKUP($A27&amp;" ЕДДС",'[12]1'!$B$2:$E$60,3,0)/86400, "")</f>
        <v>0</v>
      </c>
      <c r="K27" s="16">
        <f>_xlfn.IFNA(VLOOKUP($A27&amp;" ЕДДС",'[12]1'!$B$2:$E$60,4,0)/86400, "")</f>
        <v>0</v>
      </c>
      <c r="L27" s="16" t="str">
        <f>_xlfn.IFNA(VLOOKUP($A27&amp;" ЕДДС",'[12]1'!$B$1:$E$60,1,0),"")</f>
        <v>Х.-Жирковский ЕДДС</v>
      </c>
      <c r="M27" s="15">
        <f>_xlfn.IFNA(VLOOKUP($A27&amp;" ЕДДС",'[11]1'!$B$2:$D$60000,2,0), "x")</f>
        <v>0</v>
      </c>
    </row>
    <row r="28" spans="1:13" ht="15.75" x14ac:dyDescent="0.25">
      <c r="A28" s="10" t="s">
        <v>39</v>
      </c>
      <c r="B28" s="26">
        <f t="shared" si="0"/>
        <v>34</v>
      </c>
      <c r="C28" s="12">
        <f>'[9]1'!$C$76</f>
        <v>127</v>
      </c>
      <c r="D28" s="13">
        <f>_xlfn.IFNA(VLOOKUP($A28,'[10]1'!$A$2:$B$28,2,0), "x")</f>
        <v>34</v>
      </c>
      <c r="E28" s="14">
        <f t="shared" si="1"/>
        <v>0</v>
      </c>
      <c r="F28" s="12">
        <f>C28-H28-'[9]1'!$C$74</f>
        <v>81</v>
      </c>
      <c r="G28" s="15">
        <f>_xlfn.IFNA(VLOOKUP($A28&amp;" ЕДДС",'[11]1'!$B$2:$D$60000,3,0), "x")</f>
        <v>0</v>
      </c>
      <c r="H28" s="12">
        <f>'[9]1'!$C$75</f>
        <v>40</v>
      </c>
      <c r="I28" s="16">
        <f>_xlfn.IFNA(VLOOKUP($A28&amp;" ЕДДС",'[12]1'!$B$2:$E$60,2,0)/86400, "")</f>
        <v>7.5925925925925926E-3</v>
      </c>
      <c r="J28" s="16">
        <f>_xlfn.IFNA(VLOOKUP($A28&amp;" ЕДДС",'[12]1'!$B$2:$E$60,3,0)/86400, "")</f>
        <v>0</v>
      </c>
      <c r="K28" s="16">
        <f>_xlfn.IFNA(VLOOKUP($A28&amp;" ЕДДС",'[12]1'!$B$2:$E$60,4,0)/86400, "")</f>
        <v>0</v>
      </c>
      <c r="L28" s="16" t="str">
        <f>_xlfn.IFNA(VLOOKUP($A28&amp;" ЕДДС",'[12]1'!$B$1:$E$60,1,0),"")</f>
        <v>Хиславичский ЕДДС</v>
      </c>
      <c r="M28" s="15">
        <f>_xlfn.IFNA(VLOOKUP($A28&amp;" ЕДДС",'[11]1'!$B$2:$D$60000,2,0), "x")</f>
        <v>0</v>
      </c>
    </row>
    <row r="29" spans="1:13" ht="15.75" x14ac:dyDescent="0.25">
      <c r="A29" s="10" t="s">
        <v>40</v>
      </c>
      <c r="B29" s="26">
        <f t="shared" si="0"/>
        <v>32</v>
      </c>
      <c r="C29" s="12">
        <f>'[9]1'!$C$79</f>
        <v>125</v>
      </c>
      <c r="D29" s="13">
        <f>_xlfn.IFNA(VLOOKUP($A29,'[10]1'!$A$2:$B$28,2,0), "x")</f>
        <v>32</v>
      </c>
      <c r="E29" s="14">
        <f t="shared" si="1"/>
        <v>0</v>
      </c>
      <c r="F29" s="12">
        <f>C29-H29-'[9]1'!$C$77</f>
        <v>99</v>
      </c>
      <c r="G29" s="15">
        <f>_xlfn.IFNA(VLOOKUP($A29&amp;" ЕДДС",'[11]1'!$B$2:$D$60000,3,0), "x")</f>
        <v>0</v>
      </c>
      <c r="H29" s="12">
        <f>'[9]1'!$C$78</f>
        <v>23</v>
      </c>
      <c r="I29" s="16">
        <f>_xlfn.IFNA(VLOOKUP($A29&amp;" ЕДДС",'[12]1'!$B$2:$E$60,2,0)/86400, "")</f>
        <v>1.0995370370370371E-3</v>
      </c>
      <c r="J29" s="16">
        <f>_xlfn.IFNA(VLOOKUP($A29&amp;" ЕДДС",'[12]1'!$B$2:$E$60,3,0)/86400, "")</f>
        <v>0</v>
      </c>
      <c r="K29" s="16">
        <f>_xlfn.IFNA(VLOOKUP($A29&amp;" ЕДДС",'[12]1'!$B$2:$E$60,4,0)/86400, "")</f>
        <v>0</v>
      </c>
      <c r="L29" s="16" t="str">
        <f>_xlfn.IFNA(VLOOKUP($A29&amp;" ЕДДС",'[12]1'!$B$1:$E$60,1,0),"")</f>
        <v>Шумячский ЕДДС</v>
      </c>
      <c r="M29" s="15">
        <f>_xlfn.IFNA(VLOOKUP($A29&amp;" ЕДДС",'[11]1'!$B$2:$D$60000,2,0), "x")</f>
        <v>0</v>
      </c>
    </row>
    <row r="30" spans="1:13" ht="15.75" x14ac:dyDescent="0.25">
      <c r="A30" s="10" t="s">
        <v>41</v>
      </c>
      <c r="B30" s="26">
        <f t="shared" si="0"/>
        <v>203</v>
      </c>
      <c r="C30" s="12">
        <f>'[9]1'!$C$82</f>
        <v>1089</v>
      </c>
      <c r="D30" s="13">
        <f>_xlfn.IFNA(VLOOKUP($A30,'[10]1'!$A$2:$B$28,2,0), "x")</f>
        <v>203</v>
      </c>
      <c r="E30" s="14">
        <f t="shared" si="1"/>
        <v>0</v>
      </c>
      <c r="F30" s="12">
        <f>C30-H30-'[9]1'!$C$80</f>
        <v>864</v>
      </c>
      <c r="G30" s="15">
        <f>_xlfn.IFNA(VLOOKUP($A30&amp;" ЕДДС",'[11]1'!$B$2:$D$60000,3,0), "x")</f>
        <v>0</v>
      </c>
      <c r="H30" s="12">
        <f>'[9]1'!$C$81</f>
        <v>143</v>
      </c>
      <c r="I30" s="16">
        <f>_xlfn.IFNA(VLOOKUP($A30&amp;" ЕДДС",'[12]1'!$B$2:$E$60,2,0)/86400, "")</f>
        <v>7.291666666666667E-4</v>
      </c>
      <c r="J30" s="16">
        <f>_xlfn.IFNA(VLOOKUP($A30&amp;" ЕДДС",'[12]1'!$B$2:$E$60,3,0)/86400, "")</f>
        <v>0</v>
      </c>
      <c r="K30" s="16">
        <f>_xlfn.IFNA(VLOOKUP($A30&amp;" ЕДДС",'[12]1'!$B$2:$E$60,4,0)/86400, "")</f>
        <v>0</v>
      </c>
      <c r="L30" s="16" t="str">
        <f>_xlfn.IFNA(VLOOKUP($A30&amp;" ЕДДС",'[12]1'!$B$1:$E$60,1,0),"")</f>
        <v>Ярцевский ЕДДС</v>
      </c>
      <c r="M30" s="15">
        <f>_xlfn.IFNA(VLOOKUP($A30&amp;" ЕДДС",'[11]1'!$B$2:$D$60000,2,0), "x")</f>
        <v>0</v>
      </c>
    </row>
    <row r="31" spans="1:13" x14ac:dyDescent="0.2">
      <c r="B31" s="25">
        <f t="shared" ref="B31:H31" si="2">SUM(B4:B30)</f>
        <v>2619</v>
      </c>
      <c r="C31" s="25">
        <f t="shared" si="2"/>
        <v>33110</v>
      </c>
      <c r="D31" s="25">
        <f t="shared" si="2"/>
        <v>2619</v>
      </c>
      <c r="E31" s="25">
        <f t="shared" si="2"/>
        <v>0</v>
      </c>
      <c r="F31" s="25">
        <f t="shared" si="2"/>
        <v>25406</v>
      </c>
      <c r="G31" s="25">
        <f t="shared" si="2"/>
        <v>0</v>
      </c>
      <c r="H31" s="25">
        <f t="shared" si="2"/>
        <v>2667</v>
      </c>
      <c r="M31" s="6">
        <f>SUM(M$4:M$30)</f>
        <v>0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43" priority="2" operator="equal">
      <formula>0</formula>
    </cfRule>
    <cfRule type="cellIs" dxfId="42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opLeftCell="A3"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13" max="13" width="20" style="6" customWidth="1"/>
    <col min="14" max="14" width="27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  <c r="M3" s="27" t="s">
        <v>42</v>
      </c>
    </row>
    <row r="4" spans="1:14" ht="15.75" x14ac:dyDescent="0.25">
      <c r="A4" s="10" t="s">
        <v>10</v>
      </c>
      <c r="B4" s="26">
        <f t="shared" ref="B4:B30" si="0">M4+D4</f>
        <v>33</v>
      </c>
      <c r="C4" s="12">
        <f>'[13]1'!$C$4</f>
        <v>195</v>
      </c>
      <c r="D4" s="13">
        <f>_xlfn.IFNA(VLOOKUP($A4,'[14]1'!$A$2:$B$28,2,0), "x")</f>
        <v>33</v>
      </c>
      <c r="E4" s="14">
        <f t="shared" ref="E4:E30" si="1">B4-D4-G4</f>
        <v>0</v>
      </c>
      <c r="F4" s="12">
        <f>C4-H4-'[13]1'!$C$2</f>
        <v>155</v>
      </c>
      <c r="G4" s="15">
        <f>_xlfn.IFNA(VLOOKUP($A4&amp;" ЕДДС",'[15]1'!$B$2:$D$60000,3,0), "x")</f>
        <v>0</v>
      </c>
      <c r="H4" s="12">
        <f>'[13]1'!$C$3</f>
        <v>33</v>
      </c>
      <c r="I4" s="16">
        <f>_xlfn.IFNA(VLOOKUP($A4&amp;" ЕДДС",'[16]1'!$B$2:$E$60,2,0)/86400, "")</f>
        <v>3.3680555555555554E-2</v>
      </c>
      <c r="J4" s="16">
        <f>_xlfn.IFNA(VLOOKUP($A4&amp;" ЕДДС",'[16]1'!$B$2:$E$60,3,0)/86400, "")</f>
        <v>0</v>
      </c>
      <c r="K4" s="16">
        <f>_xlfn.IFNA(VLOOKUP($A4&amp;" ЕДДС",'[16]1'!$B$2:$E$60,4,0)/86400, "")</f>
        <v>0</v>
      </c>
      <c r="L4" s="16" t="str">
        <f>_xlfn.IFNA(VLOOKUP($A4&amp;" ЕДДС",'[16]1'!$B$1:$E$60,1,0),"")</f>
        <v>Велижский ЕДДС</v>
      </c>
      <c r="M4" s="15">
        <f>_xlfn.IFNA(VLOOKUP($A4&amp;" ЕДДС",'[15]1'!$B$2:$D$60000,2,0), "x")</f>
        <v>0</v>
      </c>
    </row>
    <row r="5" spans="1:14" ht="15.75" x14ac:dyDescent="0.25">
      <c r="A5" s="10" t="s">
        <v>11</v>
      </c>
      <c r="B5" s="26">
        <f t="shared" si="0"/>
        <v>354</v>
      </c>
      <c r="C5" s="12">
        <f>'[13]1'!$C$7</f>
        <v>1373</v>
      </c>
      <c r="D5" s="13">
        <f>_xlfn.IFNA(VLOOKUP($A5,'[14]1'!$A$2:$B$28,2,0), "x")</f>
        <v>354</v>
      </c>
      <c r="E5" s="14">
        <f t="shared" si="1"/>
        <v>0</v>
      </c>
      <c r="F5" s="12">
        <f>C5-H5-'[13]1'!$C$5</f>
        <v>1064</v>
      </c>
      <c r="G5" s="15">
        <f>_xlfn.IFNA(VLOOKUP($A5&amp;" ЕДДС",'[15]1'!$B$2:$D$60000,3,0), "x")</f>
        <v>0</v>
      </c>
      <c r="H5" s="12">
        <f>'[13]1'!$C$6</f>
        <v>207</v>
      </c>
      <c r="I5" s="16">
        <f>_xlfn.IFNA(VLOOKUP($A5&amp;" ЕДДС",'[16]1'!$B$2:$E$60,2,0)/86400, "")</f>
        <v>2.0254629629629629E-3</v>
      </c>
      <c r="J5" s="16">
        <f>_xlfn.IFNA(VLOOKUP($A5&amp;" ЕДДС",'[16]1'!$B$2:$E$60,3,0)/86400, "")</f>
        <v>0</v>
      </c>
      <c r="K5" s="16">
        <f>_xlfn.IFNA(VLOOKUP($A5&amp;" ЕДДС",'[16]1'!$B$2:$E$60,4,0)/86400, "")</f>
        <v>0</v>
      </c>
      <c r="L5" s="16" t="str">
        <f>_xlfn.IFNA(VLOOKUP($A5&amp;" ЕДДС",'[16]1'!$B$1:$E$60,1,0),"")</f>
        <v>Вяземский ЕДДС</v>
      </c>
      <c r="M5" s="15">
        <f>_xlfn.IFNA(VLOOKUP($A5&amp;" ЕДДС",'[15]1'!$B$2:$D$60000,2,0), "x")</f>
        <v>0</v>
      </c>
    </row>
    <row r="6" spans="1:14" ht="15.75" x14ac:dyDescent="0.25">
      <c r="A6" s="10" t="s">
        <v>12</v>
      </c>
      <c r="B6" s="26">
        <f t="shared" si="0"/>
        <v>200</v>
      </c>
      <c r="C6" s="12">
        <f>'[13]1'!$C$10</f>
        <v>752</v>
      </c>
      <c r="D6" s="13">
        <f>_xlfn.IFNA(VLOOKUP($A6,'[14]1'!$A$2:$B$28,2,0), "x")</f>
        <v>200</v>
      </c>
      <c r="E6" s="14">
        <f t="shared" si="1"/>
        <v>0</v>
      </c>
      <c r="F6" s="12">
        <f>C6-H6-'[13]1'!$C$8</f>
        <v>572</v>
      </c>
      <c r="G6" s="15">
        <f>_xlfn.IFNA(VLOOKUP($A6&amp;" ЕДДС",'[15]1'!$B$2:$D$60000,3,0), "x")</f>
        <v>0</v>
      </c>
      <c r="H6" s="12">
        <f>'[13]1'!$C$9</f>
        <v>140</v>
      </c>
      <c r="I6" s="16">
        <f>_xlfn.IFNA(VLOOKUP($A6&amp;" ЕДДС",'[16]1'!$B$2:$E$60,2,0)/86400, "")</f>
        <v>1.0069444444444444E-3</v>
      </c>
      <c r="J6" s="16">
        <f>_xlfn.IFNA(VLOOKUP($A6&amp;" ЕДДС",'[16]1'!$B$2:$E$60,3,0)/86400, "")</f>
        <v>0</v>
      </c>
      <c r="K6" s="16">
        <f>_xlfn.IFNA(VLOOKUP($A6&amp;" ЕДДС",'[16]1'!$B$2:$E$60,4,0)/86400, "")</f>
        <v>0</v>
      </c>
      <c r="L6" s="16" t="str">
        <f>_xlfn.IFNA(VLOOKUP($A6&amp;" ЕДДС",'[16]1'!$B$1:$E$60,1,0),"")</f>
        <v>Гагаринский ЕДДС</v>
      </c>
      <c r="M6" s="15">
        <f>_xlfn.IFNA(VLOOKUP($A6&amp;" ЕДДС",'[15]1'!$B$2:$D$60000,2,0), "x")</f>
        <v>0</v>
      </c>
    </row>
    <row r="7" spans="1:14" ht="15.75" x14ac:dyDescent="0.25">
      <c r="A7" s="10" t="s">
        <v>13</v>
      </c>
      <c r="B7" s="26">
        <f t="shared" si="0"/>
        <v>7</v>
      </c>
      <c r="C7" s="12">
        <f>'[13]1'!$C$13</f>
        <v>36</v>
      </c>
      <c r="D7" s="13">
        <f>_xlfn.IFNA(VLOOKUP($A7,'[14]1'!$A$2:$B$28,2,0), "x")</f>
        <v>7</v>
      </c>
      <c r="E7" s="14">
        <f t="shared" si="1"/>
        <v>0</v>
      </c>
      <c r="F7" s="12">
        <f>C7-H7-'[13]1'!$C$11</f>
        <v>26</v>
      </c>
      <c r="G7" s="15">
        <f>_xlfn.IFNA(VLOOKUP($A7&amp;" ЕДДС",'[15]1'!$B$2:$D$60000,3,0), "x")</f>
        <v>0</v>
      </c>
      <c r="H7" s="12">
        <f>'[13]1'!$C$12</f>
        <v>5</v>
      </c>
      <c r="I7" s="16">
        <f>_xlfn.IFNA(VLOOKUP($A7&amp;" ЕДДС",'[16]1'!$B$2:$E$60,2,0)/86400, "")</f>
        <v>3.2407407407407406E-4</v>
      </c>
      <c r="J7" s="16">
        <f>_xlfn.IFNA(VLOOKUP($A7&amp;" ЕДДС",'[16]1'!$B$2:$E$60,3,0)/86400, "")</f>
        <v>0</v>
      </c>
      <c r="K7" s="16">
        <f>_xlfn.IFNA(VLOOKUP($A7&amp;" ЕДДС",'[16]1'!$B$2:$E$60,4,0)/86400, "")</f>
        <v>0</v>
      </c>
      <c r="L7" s="16" t="str">
        <f>_xlfn.IFNA(VLOOKUP($A7&amp;" ЕДДС",'[16]1'!$B$1:$E$60,1,0),"")</f>
        <v>Глинковский ЕДДС</v>
      </c>
      <c r="M7" s="15">
        <f>_xlfn.IFNA(VLOOKUP($A7&amp;" ЕДДС",'[15]1'!$B$2:$D$60000,2,0), "x")</f>
        <v>0</v>
      </c>
    </row>
    <row r="8" spans="1:14" ht="15.75" x14ac:dyDescent="0.25">
      <c r="A8" s="10" t="s">
        <v>15</v>
      </c>
      <c r="B8" s="26">
        <f t="shared" si="0"/>
        <v>95</v>
      </c>
      <c r="C8" s="12">
        <f>'[13]1'!$C$16</f>
        <v>327</v>
      </c>
      <c r="D8" s="13">
        <f>_xlfn.IFNA(VLOOKUP($A8,'[14]1'!$A$2:$B$28,2,0), "x")</f>
        <v>95</v>
      </c>
      <c r="E8" s="14">
        <f t="shared" si="1"/>
        <v>0</v>
      </c>
      <c r="F8" s="12">
        <f>C8-H8-'[13]1'!$C$14</f>
        <v>243</v>
      </c>
      <c r="G8" s="15">
        <f>_xlfn.IFNA(VLOOKUP($A8&amp;" ЕДДС",'[15]1'!$B$2:$D$60000,3,0), "x")</f>
        <v>0</v>
      </c>
      <c r="H8" s="12">
        <f>'[13]1'!$C$15</f>
        <v>72</v>
      </c>
      <c r="I8" s="16">
        <f>_xlfn.IFNA(VLOOKUP($A8&amp;" ЕДДС",'[16]1'!$B$2:$E$60,2,0)/86400, "")</f>
        <v>1.736111111111111E-3</v>
      </c>
      <c r="J8" s="16">
        <f>_xlfn.IFNA(VLOOKUP($A8&amp;" ЕДДС",'[16]1'!$B$2:$E$60,3,0)/86400, "")</f>
        <v>0</v>
      </c>
      <c r="K8" s="16">
        <f>_xlfn.IFNA(VLOOKUP($A8&amp;" ЕДДС",'[16]1'!$B$2:$E$60,4,0)/86400, "")</f>
        <v>0</v>
      </c>
      <c r="L8" s="16" t="str">
        <f>_xlfn.IFNA(VLOOKUP($A8&amp;" ЕДДС",'[16]1'!$B$1:$E$60,1,0),"")</f>
        <v>Демидовский ЕДДС</v>
      </c>
      <c r="M8" s="15">
        <f>_xlfn.IFNA(VLOOKUP($A8&amp;" ЕДДС",'[15]1'!$B$2:$D$60000,2,0), "x")</f>
        <v>0</v>
      </c>
    </row>
    <row r="9" spans="1:14" ht="15.75" x14ac:dyDescent="0.25">
      <c r="A9" s="10" t="s">
        <v>16</v>
      </c>
      <c r="B9" s="26">
        <f t="shared" si="0"/>
        <v>37</v>
      </c>
      <c r="C9" s="12">
        <f>'[13]1'!$C$19</f>
        <v>237</v>
      </c>
      <c r="D9" s="13">
        <f>_xlfn.IFNA(VLOOKUP($N9,'[14]1'!$A$2:$B$28,2,0), "x")</f>
        <v>37</v>
      </c>
      <c r="E9" s="14">
        <f t="shared" si="1"/>
        <v>0</v>
      </c>
      <c r="F9" s="12">
        <f>C9-H9-'[13]1'!$C$17</f>
        <v>185</v>
      </c>
      <c r="G9" s="15">
        <f>_xlfn.IFNA(VLOOKUP($A9&amp;" ЕДДС",'[15]1'!$B$2:$D$60000,3,0), "x")</f>
        <v>0</v>
      </c>
      <c r="H9" s="12">
        <f>'[13]1'!$C$18</f>
        <v>33</v>
      </c>
      <c r="I9" s="16" t="str">
        <f>_xlfn.IFNA(VLOOKUP($A9&amp;" ЕДДС",'[16]1'!$B$2:$E$60,2,0)/86400, "")</f>
        <v/>
      </c>
      <c r="J9" s="16" t="str">
        <f>_xlfn.IFNA(VLOOKUP($A9&amp;" ЕДДС",'[16]1'!$B$2:$E$60,3,0)/86400, "")</f>
        <v/>
      </c>
      <c r="K9" s="16" t="str">
        <f>_xlfn.IFNA(VLOOKUP($A9&amp;" ЕДДС",'[16]1'!$B$2:$E$60,4,0)/86400, "")</f>
        <v/>
      </c>
      <c r="L9" s="16" t="str">
        <f>_xlfn.IFNA(VLOOKUP($A9&amp;" ЕДДС",'[16]1'!$B$1:$E$60,1,0),"")</f>
        <v/>
      </c>
      <c r="M9" s="15">
        <f>_xlfn.IFNA(VLOOKUP($A9&amp;" ЕДДС",'[15]1'!$B$2:$D$60000,2,0), "x")</f>
        <v>0</v>
      </c>
      <c r="N9" s="20" t="s">
        <v>17</v>
      </c>
    </row>
    <row r="10" spans="1:14" ht="15.75" x14ac:dyDescent="0.25">
      <c r="A10" s="10" t="s">
        <v>18</v>
      </c>
      <c r="B10" s="26">
        <f t="shared" si="0"/>
        <v>87</v>
      </c>
      <c r="C10" s="12">
        <f>'[13]1'!$C$22</f>
        <v>322</v>
      </c>
      <c r="D10" s="13">
        <f>_xlfn.IFNA(VLOOKUP($A10,'[14]1'!$A$2:$B$28,2,0), "x")</f>
        <v>87</v>
      </c>
      <c r="E10" s="14">
        <f t="shared" si="1"/>
        <v>0</v>
      </c>
      <c r="F10" s="12">
        <f>C10-H10-'[13]1'!$C$20</f>
        <v>239</v>
      </c>
      <c r="G10" s="15">
        <f>_xlfn.IFNA(VLOOKUP($A10&amp;" ЕДДС",'[15]1'!$B$2:$D$60000,3,0), "x")</f>
        <v>0</v>
      </c>
      <c r="H10" s="12">
        <f>'[13]1'!$C$21</f>
        <v>61</v>
      </c>
      <c r="I10" s="16">
        <f>_xlfn.IFNA(VLOOKUP($A10&amp;" ЕДДС",'[16]1'!$B$2:$E$60,2,0)/86400, "")</f>
        <v>3.3796296296296296E-3</v>
      </c>
      <c r="J10" s="16">
        <f>_xlfn.IFNA(VLOOKUP($A10&amp;" ЕДДС",'[16]1'!$B$2:$E$60,3,0)/86400, "")</f>
        <v>0</v>
      </c>
      <c r="K10" s="16">
        <f>_xlfn.IFNA(VLOOKUP($A10&amp;" ЕДДС",'[16]1'!$B$2:$E$60,4,0)/86400, "")</f>
        <v>0</v>
      </c>
      <c r="L10" s="16" t="str">
        <f>_xlfn.IFNA(VLOOKUP($A10&amp;" ЕДДС",'[16]1'!$B$1:$E$60,1,0),"")</f>
        <v>Дорогобужский ЕДДС</v>
      </c>
      <c r="M10" s="15">
        <f>_xlfn.IFNA(VLOOKUP($A10&amp;" ЕДДС",'[15]1'!$B$2:$D$60000,2,0), "x")</f>
        <v>0</v>
      </c>
    </row>
    <row r="11" spans="1:14" ht="15.75" x14ac:dyDescent="0.25">
      <c r="A11" s="10" t="s">
        <v>19</v>
      </c>
      <c r="B11" s="26">
        <f t="shared" si="0"/>
        <v>66</v>
      </c>
      <c r="C11" s="12">
        <f>'[13]1'!$C$25</f>
        <v>206</v>
      </c>
      <c r="D11" s="13">
        <f>_xlfn.IFNA(VLOOKUP($A11,'[14]1'!$A$2:$B$28,2,0), "x")</f>
        <v>66</v>
      </c>
      <c r="E11" s="14">
        <f t="shared" si="1"/>
        <v>0</v>
      </c>
      <c r="F11" s="12">
        <f>C11-H11-'[13]1'!$C$23</f>
        <v>148</v>
      </c>
      <c r="G11" s="15">
        <f>_xlfn.IFNA(VLOOKUP($A11&amp;" ЕДДС",'[15]1'!$B$2:$D$60000,3,0), "x")</f>
        <v>0</v>
      </c>
      <c r="H11" s="12">
        <f>'[13]1'!$C$24</f>
        <v>48</v>
      </c>
      <c r="I11" s="16">
        <f>_xlfn.IFNA(VLOOKUP($A11&amp;" ЕДДС",'[16]1'!$B$2:$E$60,2,0)/86400, "")</f>
        <v>4.7453703703703704E-4</v>
      </c>
      <c r="J11" s="16">
        <f>_xlfn.IFNA(VLOOKUP($A11&amp;" ЕДДС",'[16]1'!$B$2:$E$60,3,0)/86400, "")</f>
        <v>0</v>
      </c>
      <c r="K11" s="16">
        <f>_xlfn.IFNA(VLOOKUP($A11&amp;" ЕДДС",'[16]1'!$B$2:$E$60,4,0)/86400, "")</f>
        <v>0</v>
      </c>
      <c r="L11" s="16" t="str">
        <f>_xlfn.IFNA(VLOOKUP($A11&amp;" ЕДДС",'[16]1'!$B$1:$E$60,1,0),"")</f>
        <v>Духовщинский ЕДДС</v>
      </c>
      <c r="M11" s="15">
        <f>_xlfn.IFNA(VLOOKUP($A11&amp;" ЕДДС",'[15]1'!$B$2:$D$60000,2,0), "x")</f>
        <v>0</v>
      </c>
    </row>
    <row r="12" spans="1:14" ht="15.75" x14ac:dyDescent="0.25">
      <c r="A12" s="10" t="s">
        <v>20</v>
      </c>
      <c r="B12" s="26">
        <f t="shared" si="0"/>
        <v>58</v>
      </c>
      <c r="C12" s="12">
        <f>'[13]1'!$C$28</f>
        <v>162</v>
      </c>
      <c r="D12" s="13">
        <f>_xlfn.IFNA(VLOOKUP($A12,'[14]1'!$A$2:$B$28,2,0), "x")</f>
        <v>58</v>
      </c>
      <c r="E12" s="14">
        <f t="shared" si="1"/>
        <v>0</v>
      </c>
      <c r="F12" s="12">
        <f>C12-H12-'[13]1'!$C$26</f>
        <v>97</v>
      </c>
      <c r="G12" s="15">
        <f>_xlfn.IFNA(VLOOKUP($A12&amp;" ЕДДС",'[15]1'!$B$2:$D$60000,3,0), "x")</f>
        <v>0</v>
      </c>
      <c r="H12" s="12">
        <f>'[13]1'!$C$27</f>
        <v>50</v>
      </c>
      <c r="I12" s="16">
        <f>_xlfn.IFNA(VLOOKUP($A12&amp;" ЕДДС",'[16]1'!$B$2:$E$60,2,0)/86400, "")</f>
        <v>9.2245370370370363E-3</v>
      </c>
      <c r="J12" s="16">
        <f>_xlfn.IFNA(VLOOKUP($A12&amp;" ЕДДС",'[16]1'!$B$2:$E$60,3,0)/86400, "")</f>
        <v>0</v>
      </c>
      <c r="K12" s="16">
        <f>_xlfn.IFNA(VLOOKUP($A12&amp;" ЕДДС",'[16]1'!$B$2:$E$60,4,0)/86400, "")</f>
        <v>0</v>
      </c>
      <c r="L12" s="16" t="str">
        <f>_xlfn.IFNA(VLOOKUP($A12&amp;" ЕДДС",'[16]1'!$B$1:$E$60,1,0),"")</f>
        <v>Ельнинский ЕДДС</v>
      </c>
      <c r="M12" s="15">
        <f>_xlfn.IFNA(VLOOKUP($A12&amp;" ЕДДС",'[15]1'!$B$2:$D$60000,2,0), "x")</f>
        <v>0</v>
      </c>
    </row>
    <row r="13" spans="1:14" ht="15.75" x14ac:dyDescent="0.25">
      <c r="A13" s="10" t="s">
        <v>21</v>
      </c>
      <c r="B13" s="26">
        <f t="shared" si="0"/>
        <v>16</v>
      </c>
      <c r="C13" s="12">
        <f>'[13]1'!$C$31</f>
        <v>80</v>
      </c>
      <c r="D13" s="13">
        <f>_xlfn.IFNA(VLOOKUP($A13,'[14]1'!$A$2:$B$28,2,0), "x")</f>
        <v>16</v>
      </c>
      <c r="E13" s="14">
        <f t="shared" si="1"/>
        <v>0</v>
      </c>
      <c r="F13" s="12">
        <f>C13-H13-'[13]1'!$C$29</f>
        <v>62</v>
      </c>
      <c r="G13" s="15">
        <f>_xlfn.IFNA(VLOOKUP($A13&amp;" ЕДДС",'[15]1'!$B$2:$D$60000,3,0), "x")</f>
        <v>0</v>
      </c>
      <c r="H13" s="12">
        <f>'[13]1'!$C$30</f>
        <v>16</v>
      </c>
      <c r="I13" s="16">
        <f>_xlfn.IFNA(VLOOKUP($A13&amp;" ЕДДС",'[16]1'!$B$2:$E$60,2,0)/86400, "")</f>
        <v>1.1689814814814816E-3</v>
      </c>
      <c r="J13" s="16">
        <f>_xlfn.IFNA(VLOOKUP($A13&amp;" ЕДДС",'[16]1'!$B$2:$E$60,3,0)/86400, "")</f>
        <v>0</v>
      </c>
      <c r="K13" s="16">
        <f>_xlfn.IFNA(VLOOKUP($A13&amp;" ЕДДС",'[16]1'!$B$2:$E$60,4,0)/86400, "")</f>
        <v>0</v>
      </c>
      <c r="L13" s="16" t="str">
        <f>_xlfn.IFNA(VLOOKUP($A13&amp;" ЕДДС",'[16]1'!$B$1:$E$60,1,0),"")</f>
        <v>Ершичский ЕДДС</v>
      </c>
      <c r="M13" s="15">
        <f>_xlfn.IFNA(VLOOKUP($A13&amp;" ЕДДС",'[15]1'!$B$2:$D$60000,2,0), "x")</f>
        <v>0</v>
      </c>
    </row>
    <row r="14" spans="1:14" ht="15.75" x14ac:dyDescent="0.25">
      <c r="A14" s="10" t="s">
        <v>22</v>
      </c>
      <c r="B14" s="26">
        <f t="shared" si="0"/>
        <v>104</v>
      </c>
      <c r="C14" s="12">
        <f>'[13]1'!$C$34</f>
        <v>190</v>
      </c>
      <c r="D14" s="13">
        <f>_xlfn.IFNA(VLOOKUP($A14,'[14]1'!$A$2:$B$28,2,0), "x")</f>
        <v>104</v>
      </c>
      <c r="E14" s="14">
        <f t="shared" si="1"/>
        <v>0</v>
      </c>
      <c r="F14" s="12">
        <f>C14-H14-'[13]1'!$C$32</f>
        <v>109</v>
      </c>
      <c r="G14" s="15">
        <f>_xlfn.IFNA(VLOOKUP($A14&amp;" ЕДДС",'[15]1'!$B$2:$D$60000,3,0), "x")</f>
        <v>0</v>
      </c>
      <c r="H14" s="12">
        <f>'[13]1'!$C$33</f>
        <v>70</v>
      </c>
      <c r="I14" s="16">
        <f>_xlfn.IFNA(VLOOKUP($A14&amp;" ЕДДС",'[16]1'!$B$2:$E$60,2,0)/86400, "")</f>
        <v>1.6782407407407408E-3</v>
      </c>
      <c r="J14" s="16">
        <f>_xlfn.IFNA(VLOOKUP($A14&amp;" ЕДДС",'[16]1'!$B$2:$E$60,3,0)/86400, "")</f>
        <v>0</v>
      </c>
      <c r="K14" s="16">
        <f>_xlfn.IFNA(VLOOKUP($A14&amp;" ЕДДС",'[16]1'!$B$2:$E$60,4,0)/86400, "")</f>
        <v>0</v>
      </c>
      <c r="L14" s="16" t="str">
        <f>_xlfn.IFNA(VLOOKUP($A14&amp;" ЕДДС",'[16]1'!$B$1:$E$60,1,0),"")</f>
        <v>Кардымовский ЕДДС</v>
      </c>
      <c r="M14" s="15">
        <f>_xlfn.IFNA(VLOOKUP($A14&amp;" ЕДДС",'[15]1'!$B$2:$D$60000,2,0), "x")</f>
        <v>0</v>
      </c>
    </row>
    <row r="15" spans="1:14" ht="15.75" x14ac:dyDescent="0.25">
      <c r="A15" s="10" t="s">
        <v>23</v>
      </c>
      <c r="B15" s="26">
        <f t="shared" si="0"/>
        <v>105</v>
      </c>
      <c r="C15" s="12">
        <f>'[13]1'!$C$37</f>
        <v>169</v>
      </c>
      <c r="D15" s="13">
        <f>_xlfn.IFNA(VLOOKUP($A15,'[14]1'!$A$2:$B$28,2,0), "x")</f>
        <v>105</v>
      </c>
      <c r="E15" s="14">
        <f t="shared" si="1"/>
        <v>0</v>
      </c>
      <c r="F15" s="12">
        <f>C15-H15-'[13]1'!$C$35</f>
        <v>118</v>
      </c>
      <c r="G15" s="15">
        <f>_xlfn.IFNA(VLOOKUP($A15&amp;" ЕДДС",'[15]1'!$B$2:$D$60000,3,0), "x")</f>
        <v>0</v>
      </c>
      <c r="H15" s="12">
        <f>'[13]1'!$C$36</f>
        <v>40</v>
      </c>
      <c r="I15" s="16">
        <f>_xlfn.IFNA(VLOOKUP($A15&amp;" ЕДДС",'[16]1'!$B$2:$E$60,2,0)/86400, "")</f>
        <v>3.5879629629629629E-3</v>
      </c>
      <c r="J15" s="16">
        <f>_xlfn.IFNA(VLOOKUP($A15&amp;" ЕДДС",'[16]1'!$B$2:$E$60,3,0)/86400, "")</f>
        <v>0</v>
      </c>
      <c r="K15" s="16">
        <f>_xlfn.IFNA(VLOOKUP($A15&amp;" ЕДДС",'[16]1'!$B$2:$E$60,4,0)/86400, "")</f>
        <v>0</v>
      </c>
      <c r="L15" s="16" t="str">
        <f>_xlfn.IFNA(VLOOKUP($A15&amp;" ЕДДС",'[16]1'!$B$1:$E$60,1,0),"")</f>
        <v>Краснинский ЕДДС</v>
      </c>
      <c r="M15" s="15">
        <f>_xlfn.IFNA(VLOOKUP($A15&amp;" ЕДДС",'[15]1'!$B$2:$D$60000,2,0), "x")</f>
        <v>0</v>
      </c>
    </row>
    <row r="16" spans="1:14" ht="15.75" x14ac:dyDescent="0.25">
      <c r="A16" s="10" t="s">
        <v>24</v>
      </c>
      <c r="B16" s="26">
        <f t="shared" si="0"/>
        <v>45</v>
      </c>
      <c r="C16" s="12">
        <f>'[13]1'!$C$40</f>
        <v>118</v>
      </c>
      <c r="D16" s="13">
        <f>_xlfn.IFNA(VLOOKUP($A16,'[14]1'!$A$2:$B$28,2,0), "x")</f>
        <v>45</v>
      </c>
      <c r="E16" s="14">
        <f t="shared" si="1"/>
        <v>0</v>
      </c>
      <c r="F16" s="12">
        <f>C16-H16-'[13]1'!$C$38</f>
        <v>76</v>
      </c>
      <c r="G16" s="15">
        <f>_xlfn.IFNA(VLOOKUP($A16&amp;" ЕДДС",'[15]1'!$B$2:$D$60000,3,0), "x")</f>
        <v>0</v>
      </c>
      <c r="H16" s="12">
        <f>'[13]1'!$C$39</f>
        <v>38</v>
      </c>
      <c r="I16" s="16">
        <f>_xlfn.IFNA(VLOOKUP($A16&amp;" ЕДДС",'[16]1'!$B$2:$E$60,2,0)/86400, "")</f>
        <v>1.4699074074074074E-3</v>
      </c>
      <c r="J16" s="16">
        <f>_xlfn.IFNA(VLOOKUP($A16&amp;" ЕДДС",'[16]1'!$B$2:$E$60,3,0)/86400, "")</f>
        <v>0</v>
      </c>
      <c r="K16" s="16">
        <f>_xlfn.IFNA(VLOOKUP($A16&amp;" ЕДДС",'[16]1'!$B$2:$E$60,4,0)/86400, "")</f>
        <v>0</v>
      </c>
      <c r="L16" s="16" t="str">
        <f>_xlfn.IFNA(VLOOKUP($A16&amp;" ЕДДС",'[16]1'!$B$1:$E$60,1,0),"")</f>
        <v>Монастырщинский ЕДДС</v>
      </c>
      <c r="M16" s="15">
        <f>_xlfn.IFNA(VLOOKUP($A16&amp;" ЕДДС",'[15]1'!$B$2:$D$60000,2,0), "x")</f>
        <v>0</v>
      </c>
    </row>
    <row r="17" spans="1:256" ht="15.75" x14ac:dyDescent="0.25">
      <c r="A17" s="10" t="s">
        <v>25</v>
      </c>
      <c r="B17" s="26">
        <f t="shared" si="0"/>
        <v>34</v>
      </c>
      <c r="C17" s="12">
        <f>'[13]1'!$C$43</f>
        <v>176</v>
      </c>
      <c r="D17" s="13">
        <f>_xlfn.IFNA(VLOOKUP($A17,'[14]1'!$A$2:$B$28,2,0), "x")</f>
        <v>34</v>
      </c>
      <c r="E17" s="14">
        <f t="shared" si="1"/>
        <v>0</v>
      </c>
      <c r="F17" s="12">
        <f>C17-H17-'[13]1'!$C$41</f>
        <v>129</v>
      </c>
      <c r="G17" s="15">
        <f>_xlfn.IFNA(VLOOKUP($A17&amp;" ЕДДС",'[15]1'!$B$2:$D$60000,3,0), "x")</f>
        <v>0</v>
      </c>
      <c r="H17" s="12">
        <f>'[13]1'!$C$42</f>
        <v>27</v>
      </c>
      <c r="I17" s="16">
        <f>_xlfn.IFNA(VLOOKUP($A17&amp;" ЕДДС",'[16]1'!$B$2:$E$60,2,0)/86400, "")</f>
        <v>9.9537037037037042E-4</v>
      </c>
      <c r="J17" s="16">
        <f>_xlfn.IFNA(VLOOKUP($A17&amp;" ЕДДС",'[16]1'!$B$2:$E$60,3,0)/86400, "")</f>
        <v>0</v>
      </c>
      <c r="K17" s="16">
        <f>_xlfn.IFNA(VLOOKUP($A17&amp;" ЕДДС",'[16]1'!$B$2:$E$60,4,0)/86400, "")</f>
        <v>0</v>
      </c>
      <c r="L17" s="16" t="str">
        <f>_xlfn.IFNA(VLOOKUP($A17&amp;" ЕДДС",'[16]1'!$B$1:$E$60,1,0),"")</f>
        <v>Новодугинский ЕДДС</v>
      </c>
      <c r="M17" s="15">
        <f>_xlfn.IFNA(VLOOKUP($A17&amp;" ЕДДС",'[15]1'!$B$2:$D$60000,2,0), "x")</f>
        <v>0</v>
      </c>
    </row>
    <row r="18" spans="1:256" ht="15.75" x14ac:dyDescent="0.25">
      <c r="A18" s="10" t="s">
        <v>26</v>
      </c>
      <c r="B18" s="26">
        <f t="shared" si="0"/>
        <v>178</v>
      </c>
      <c r="C18" s="12">
        <f>'[13]1'!$C$46</f>
        <v>482</v>
      </c>
      <c r="D18" s="13">
        <f>_xlfn.IFNA(VLOOKUP($A18,'[14]1'!$A$2:$B$28,2,0), "x")</f>
        <v>178</v>
      </c>
      <c r="E18" s="14">
        <f t="shared" si="1"/>
        <v>0</v>
      </c>
      <c r="F18" s="12">
        <f>C18-H18-'[13]1'!$C$44</f>
        <v>316</v>
      </c>
      <c r="G18" s="15">
        <f>_xlfn.IFNA(VLOOKUP($A18&amp;" ЕДДС",'[15]1'!$B$2:$D$60000,3,0), "x")</f>
        <v>0</v>
      </c>
      <c r="H18" s="12">
        <f>'[13]1'!$C$45</f>
        <v>135</v>
      </c>
      <c r="I18" s="16">
        <f>_xlfn.IFNA(VLOOKUP($A18&amp;" ЕДДС",'[16]1'!$B$2:$E$60,2,0)/86400, "")</f>
        <v>8.1018518518518516E-4</v>
      </c>
      <c r="J18" s="16">
        <f>_xlfn.IFNA(VLOOKUP($A18&amp;" ЕДДС",'[16]1'!$B$2:$E$60,3,0)/86400, "")</f>
        <v>0</v>
      </c>
      <c r="K18" s="16">
        <f>_xlfn.IFNA(VLOOKUP($A18&amp;" ЕДДС",'[16]1'!$B$2:$E$60,4,0)/86400, "")</f>
        <v>0</v>
      </c>
      <c r="L18" s="16" t="str">
        <f>_xlfn.IFNA(VLOOKUP($A18&amp;" ЕДДС",'[16]1'!$B$1:$E$60,1,0),"")</f>
        <v>Починковский ЕДДС</v>
      </c>
      <c r="M18" s="15">
        <f>_xlfn.IFNA(VLOOKUP($A18&amp;" ЕДДС",'[15]1'!$B$2:$D$60000,2,0), "x")</f>
        <v>0</v>
      </c>
    </row>
    <row r="19" spans="1:256" ht="15.75" x14ac:dyDescent="0.25">
      <c r="A19" s="10" t="s">
        <v>27</v>
      </c>
      <c r="B19" s="26">
        <f t="shared" si="0"/>
        <v>255</v>
      </c>
      <c r="C19" s="12">
        <f>'[13]1'!$C$49</f>
        <v>1086</v>
      </c>
      <c r="D19" s="13">
        <f>_xlfn.IFNA(VLOOKUP($A19,'[14]1'!$A$2:$B$28,2,0), "x")</f>
        <v>255</v>
      </c>
      <c r="E19" s="14">
        <f t="shared" si="1"/>
        <v>0</v>
      </c>
      <c r="F19" s="12">
        <f>C19-H19-'[13]1'!$C$47</f>
        <v>838</v>
      </c>
      <c r="G19" s="15">
        <f>_xlfn.IFNA(VLOOKUP($A19&amp;" ЕДДС",'[15]1'!$B$2:$D$60000,3,0), "x")</f>
        <v>0</v>
      </c>
      <c r="H19" s="12">
        <f>'[13]1'!$C$48</f>
        <v>177</v>
      </c>
      <c r="I19" s="16">
        <f>_xlfn.IFNA(VLOOKUP($A19&amp;" ЕДДС",'[16]1'!$B$2:$E$60,2,0)/86400, "")</f>
        <v>1.0648148148148149E-3</v>
      </c>
      <c r="J19" s="16">
        <f>_xlfn.IFNA(VLOOKUP($A19&amp;" ЕДДС",'[16]1'!$B$2:$E$60,3,0)/86400, "")</f>
        <v>0</v>
      </c>
      <c r="K19" s="16">
        <f>_xlfn.IFNA(VLOOKUP($A19&amp;" ЕДДС",'[16]1'!$B$2:$E$60,4,0)/86400, "")</f>
        <v>0</v>
      </c>
      <c r="L19" s="16" t="str">
        <f>_xlfn.IFNA(VLOOKUP($A19&amp;" ЕДДС",'[16]1'!$B$1:$E$60,1,0),"")</f>
        <v>Рославльский ЕДДС</v>
      </c>
      <c r="M19" s="15">
        <f>_xlfn.IFNA(VLOOKUP($A19&amp;" ЕДДС",'[15]1'!$B$2:$D$60000,2,0), "x")</f>
        <v>0</v>
      </c>
    </row>
    <row r="20" spans="1:256" ht="15.75" x14ac:dyDescent="0.25">
      <c r="A20" s="10" t="s">
        <v>28</v>
      </c>
      <c r="B20" s="26">
        <f t="shared" si="0"/>
        <v>163</v>
      </c>
      <c r="C20" s="12">
        <f>'[13]1'!$C$52</f>
        <v>385</v>
      </c>
      <c r="D20" s="13">
        <f>_xlfn.IFNA(VLOOKUP($A20,'[14]1'!$A$2:$B$28,2,0), "x")</f>
        <v>163</v>
      </c>
      <c r="E20" s="14">
        <f t="shared" si="1"/>
        <v>0</v>
      </c>
      <c r="F20" s="12">
        <f>C20-H20-'[13]1'!$C$50</f>
        <v>249</v>
      </c>
      <c r="G20" s="15">
        <f>_xlfn.IFNA(VLOOKUP($A20&amp;" ЕДДС",'[15]1'!$B$2:$D$60000,3,0), "x")</f>
        <v>0</v>
      </c>
      <c r="H20" s="12">
        <f>'[13]1'!$C$51</f>
        <v>119</v>
      </c>
      <c r="I20" s="16">
        <f>_xlfn.IFNA(VLOOKUP($A20&amp;" ЕДДС",'[16]1'!$B$2:$E$60,2,0)/86400, "")</f>
        <v>9.4907407407407408E-4</v>
      </c>
      <c r="J20" s="16">
        <f>_xlfn.IFNA(VLOOKUP($A20&amp;" ЕДДС",'[16]1'!$B$2:$E$60,3,0)/86400, "")</f>
        <v>0</v>
      </c>
      <c r="K20" s="16">
        <f>_xlfn.IFNA(VLOOKUP($A20&amp;" ЕДДС",'[16]1'!$B$2:$E$60,4,0)/86400, "")</f>
        <v>0</v>
      </c>
      <c r="L20" s="16" t="str">
        <f>_xlfn.IFNA(VLOOKUP($A20&amp;" ЕДДС",'[16]1'!$B$1:$E$60,1,0),"")</f>
        <v>Руднянский ЕДДС</v>
      </c>
      <c r="M20" s="15">
        <f>_xlfn.IFNA(VLOOKUP($A20&amp;" ЕДДС",'[15]1'!$B$2:$D$60000,2,0), "x")</f>
        <v>0</v>
      </c>
    </row>
    <row r="21" spans="1:256" ht="15.75" x14ac:dyDescent="0.25">
      <c r="A21" s="10" t="s">
        <v>29</v>
      </c>
      <c r="B21" s="26">
        <f t="shared" si="0"/>
        <v>309</v>
      </c>
      <c r="C21" s="12">
        <f>'[13]1'!$C$55</f>
        <v>941</v>
      </c>
      <c r="D21" s="13">
        <f>_xlfn.IFNA(VLOOKUP($A21,'[14]1'!$A$2:$B$28,2,0), "x")</f>
        <v>309</v>
      </c>
      <c r="E21" s="14">
        <f t="shared" si="1"/>
        <v>0</v>
      </c>
      <c r="F21" s="12">
        <f>C21-H21-'[13]1'!$C$53</f>
        <v>615</v>
      </c>
      <c r="G21" s="15">
        <f>_xlfn.IFNA(VLOOKUP($A21&amp;" ЕДДС",'[15]1'!$B$2:$D$60000,3,0), "x")</f>
        <v>0</v>
      </c>
      <c r="H21" s="12">
        <f>'[13]1'!$C$54</f>
        <v>265</v>
      </c>
      <c r="I21" s="16">
        <f>_xlfn.IFNA(VLOOKUP($A21&amp;" ЕДДС",'[16]1'!$B$2:$E$60,2,0)/86400, "")</f>
        <v>5.6712962962962967E-4</v>
      </c>
      <c r="J21" s="16">
        <f>_xlfn.IFNA(VLOOKUP($A21&amp;" ЕДДС",'[16]1'!$B$2:$E$60,3,0)/86400, "")</f>
        <v>0</v>
      </c>
      <c r="K21" s="16">
        <f>_xlfn.IFNA(VLOOKUP($A21&amp;" ЕДДС",'[16]1'!$B$2:$E$60,4,0)/86400, "")</f>
        <v>0</v>
      </c>
      <c r="L21" s="16" t="str">
        <f>_xlfn.IFNA(VLOOKUP($A21&amp;" ЕДДС",'[16]1'!$B$1:$E$60,1,0),"")</f>
        <v>Сафоновский ЕДДС</v>
      </c>
      <c r="M21" s="15">
        <f>_xlfn.IFNA(VLOOKUP($A21&amp;" ЕДДС",'[15]1'!$B$2:$D$60000,2,0), "x")</f>
        <v>0</v>
      </c>
    </row>
    <row r="22" spans="1:256" ht="15.75" x14ac:dyDescent="0.25">
      <c r="A22" s="10" t="s">
        <v>30</v>
      </c>
      <c r="B22" s="26">
        <f t="shared" si="0"/>
        <v>1636</v>
      </c>
      <c r="C22" s="12">
        <f>'[13]1'!$C$58</f>
        <v>21196</v>
      </c>
      <c r="D22" s="13">
        <f>_xlfn.IFNA(VLOOKUP($A22,'[14]1'!$A$2:$B$28,2,0), "x") + _xlfn.IFNA(VLOOKUP($N22,'[14]1'!$A$2:$B$28,2,0), "x")</f>
        <v>970</v>
      </c>
      <c r="E22" s="14">
        <f t="shared" si="1"/>
        <v>632</v>
      </c>
      <c r="F22" s="12">
        <f>C22-H22-'[13]1'!$C$56</f>
        <v>16166</v>
      </c>
      <c r="G22" s="15">
        <f>_xlfn.IFNA(VLOOKUP("ЕДДС",'[15]1'!$B$2:$D$60000,3,0), "x")+34</f>
        <v>34</v>
      </c>
      <c r="H22" s="12">
        <f>'[13]1'!$C$57</f>
        <v>730</v>
      </c>
      <c r="I22" s="16">
        <f>_xlfn.IFNA(VLOOKUP("ЕДДС",'[16]1'!$B$2:$E$60,2,0)/86400, "")</f>
        <v>6.018518518518519E-4</v>
      </c>
      <c r="J22" s="16">
        <f>_xlfn.IFNA(VLOOKUP("ЕДДС",'[16]1'!$B$2:$E$60,3,0)/86400, "")</f>
        <v>0</v>
      </c>
      <c r="K22" s="16">
        <f>_xlfn.IFNA(VLOOKUP("ЕДДС",'[16]1'!$B$2:$E$60,4,0)/86400, "")</f>
        <v>0</v>
      </c>
      <c r="L22" s="16" t="str">
        <f>_xlfn.IFNA(VLOOKUP("ЕДДС",'[16]1'!$B$1:$E$60,1,0),"")</f>
        <v>ЕДДС</v>
      </c>
      <c r="M22" s="15">
        <f>_xlfn.IFNA(VLOOKUP("ЕДДС",'[15]1'!$B$2:$D$60000,2,0), "x")+666</f>
        <v>666</v>
      </c>
      <c r="N22" s="23" t="s">
        <v>31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</row>
    <row r="23" spans="1:256" ht="15.75" x14ac:dyDescent="0.25">
      <c r="A23" s="10" t="s">
        <v>32</v>
      </c>
      <c r="B23" s="26">
        <f t="shared" si="0"/>
        <v>787</v>
      </c>
      <c r="C23" s="12">
        <f>'[13]1'!$C$61</f>
        <v>1448</v>
      </c>
      <c r="D23" s="13">
        <f>_xlfn.IFNA(VLOOKUP($N23,'[14]1'!$A$2:$B$28,2,0), "x")</f>
        <v>787</v>
      </c>
      <c r="E23" s="14">
        <f t="shared" si="1"/>
        <v>0</v>
      </c>
      <c r="F23" s="12">
        <f>C23-H23-'[13]1'!$C$59</f>
        <v>890</v>
      </c>
      <c r="G23" s="15">
        <f>_xlfn.IFNA(VLOOKUP($A23&amp;" ЕДДС",'[15]1'!$B$2:$D$60000,3,0), "x")</f>
        <v>0</v>
      </c>
      <c r="H23" s="12">
        <f>'[13]1'!$C$60</f>
        <v>488</v>
      </c>
      <c r="I23" s="16">
        <f>_xlfn.IFNA(VLOOKUP($A23&amp;" ЕДДС",'[16]1'!$B$2:$E$60,2,0)/86400, "")</f>
        <v>5.7870370370370367E-4</v>
      </c>
      <c r="J23" s="16">
        <f>_xlfn.IFNA(VLOOKUP($A23&amp;" ЕДДС",'[16]1'!$B$2:$E$60,3,0)/86400, "")</f>
        <v>0</v>
      </c>
      <c r="K23" s="16">
        <f>_xlfn.IFNA(VLOOKUP($A23&amp;" ЕДДС",'[16]1'!$B$2:$E$60,4,0)/86400, "")</f>
        <v>0</v>
      </c>
      <c r="L23" s="16" t="str">
        <f>_xlfn.IFNA(VLOOKUP($A23&amp;" ЕДДС",'[16]1'!$B$1:$E$60,1,0),"")</f>
        <v>Смоленский район ЕДДС</v>
      </c>
      <c r="M23" s="15">
        <f>_xlfn.IFNA(VLOOKUP($A23&amp;" ЕДДС",'[15]1'!$B$2:$D$60000,2,0), "x")</f>
        <v>0</v>
      </c>
      <c r="N23" s="6" t="s">
        <v>33</v>
      </c>
    </row>
    <row r="24" spans="1:256" ht="15.75" x14ac:dyDescent="0.25">
      <c r="A24" s="10" t="s">
        <v>34</v>
      </c>
      <c r="B24" s="26">
        <f t="shared" si="0"/>
        <v>42</v>
      </c>
      <c r="C24" s="12">
        <f>'[13]1'!$C$64</f>
        <v>152</v>
      </c>
      <c r="D24" s="13">
        <f>_xlfn.IFNA(VLOOKUP($A24,'[14]1'!$A$2:$B$28,2,0), "x")</f>
        <v>42</v>
      </c>
      <c r="E24" s="14">
        <f t="shared" si="1"/>
        <v>0</v>
      </c>
      <c r="F24" s="12">
        <f>C24-H24-'[13]1'!$C$62</f>
        <v>112</v>
      </c>
      <c r="G24" s="15">
        <f>_xlfn.IFNA(VLOOKUP($A24&amp;" ЕДДС",'[15]1'!$B$2:$D$60000,3,0), "x")</f>
        <v>0</v>
      </c>
      <c r="H24" s="12">
        <f>'[13]1'!$C$63</f>
        <v>32</v>
      </c>
      <c r="I24" s="16">
        <f>_xlfn.IFNA(VLOOKUP($A24&amp;" ЕДДС",'[16]1'!$B$2:$E$60,2,0)/86400, "")</f>
        <v>1.2152777777777778E-3</v>
      </c>
      <c r="J24" s="16">
        <f>_xlfn.IFNA(VLOOKUP($A24&amp;" ЕДДС",'[16]1'!$B$2:$E$60,3,0)/86400, "")</f>
        <v>0</v>
      </c>
      <c r="K24" s="16">
        <f>_xlfn.IFNA(VLOOKUP($A24&amp;" ЕДДС",'[16]1'!$B$2:$E$60,4,0)/86400, "")</f>
        <v>0</v>
      </c>
      <c r="L24" s="16" t="str">
        <f>_xlfn.IFNA(VLOOKUP($A24&amp;" ЕДДС",'[16]1'!$B$1:$E$60,1,0),"")</f>
        <v>Сычевский ЕДДС</v>
      </c>
      <c r="M24" s="15">
        <f>_xlfn.IFNA(VLOOKUP($A24&amp;" ЕДДС",'[15]1'!$B$2:$D$60000,2,0), "x")</f>
        <v>0</v>
      </c>
    </row>
    <row r="25" spans="1:256" ht="15.75" x14ac:dyDescent="0.25">
      <c r="A25" s="10" t="s">
        <v>35</v>
      </c>
      <c r="B25" s="26">
        <f t="shared" si="0"/>
        <v>32</v>
      </c>
      <c r="C25" s="12">
        <f>'[13]1'!$C$67</f>
        <v>101</v>
      </c>
      <c r="D25" s="13">
        <f>_xlfn.IFNA(VLOOKUP($A25,'[14]1'!$A$2:$B$28,2,0), "x")</f>
        <v>32</v>
      </c>
      <c r="E25" s="14">
        <f t="shared" si="1"/>
        <v>0</v>
      </c>
      <c r="F25" s="12">
        <f>C25-H25-'[13]1'!$C$65</f>
        <v>68</v>
      </c>
      <c r="G25" s="15">
        <f>_xlfn.IFNA(VLOOKUP($A25&amp;" ЕДДС",'[15]1'!$B$2:$D$60000,3,0), "x")</f>
        <v>0</v>
      </c>
      <c r="H25" s="12">
        <f>'[13]1'!$C$66</f>
        <v>31</v>
      </c>
      <c r="I25" s="16">
        <f>_xlfn.IFNA(VLOOKUP($A25&amp;" ЕДДС",'[16]1'!$B$2:$E$60,2,0)/86400, "")</f>
        <v>1.5393518518518519E-3</v>
      </c>
      <c r="J25" s="16">
        <f>_xlfn.IFNA(VLOOKUP($A25&amp;" ЕДДС",'[16]1'!$B$2:$E$60,3,0)/86400, "")</f>
        <v>0</v>
      </c>
      <c r="K25" s="16">
        <f>_xlfn.IFNA(VLOOKUP($A25&amp;" ЕДДС",'[16]1'!$B$2:$E$60,4,0)/86400, "")</f>
        <v>0</v>
      </c>
      <c r="L25" s="16" t="str">
        <f>_xlfn.IFNA(VLOOKUP($A25&amp;" ЕДДС",'[16]1'!$B$1:$E$60,1,0),"")</f>
        <v>Темкинский ЕДДС</v>
      </c>
      <c r="M25" s="15">
        <f>_xlfn.IFNA(VLOOKUP($A25&amp;" ЕДДС",'[15]1'!$B$2:$D$60000,2,0), "x")</f>
        <v>0</v>
      </c>
    </row>
    <row r="26" spans="1:256" ht="15.75" x14ac:dyDescent="0.25">
      <c r="A26" s="10" t="s">
        <v>36</v>
      </c>
      <c r="B26" s="26">
        <f t="shared" si="0"/>
        <v>46</v>
      </c>
      <c r="C26" s="12">
        <f>'[13]1'!$C$70</f>
        <v>192</v>
      </c>
      <c r="D26" s="13">
        <f>_xlfn.IFNA(VLOOKUP($A26,'[14]1'!$A$2:$B$28,2,0), "x")</f>
        <v>46</v>
      </c>
      <c r="E26" s="14">
        <f t="shared" si="1"/>
        <v>0</v>
      </c>
      <c r="F26" s="12">
        <f>C26-H26-'[13]1'!$C$68</f>
        <v>143</v>
      </c>
      <c r="G26" s="15">
        <f>_xlfn.IFNA(VLOOKUP($A26&amp;" ЕДДС",'[15]1'!$B$2:$D$60000,3,0), "x")</f>
        <v>0</v>
      </c>
      <c r="H26" s="12">
        <f>'[13]1'!$C$69</f>
        <v>44</v>
      </c>
      <c r="I26" s="16">
        <f>_xlfn.IFNA(VLOOKUP($A26&amp;" ЕДДС",'[16]1'!$B$2:$E$60,2,0)/86400, "")</f>
        <v>7.5925925925925926E-3</v>
      </c>
      <c r="J26" s="16">
        <f>_xlfn.IFNA(VLOOKUP($A26&amp;" ЕДДС",'[16]1'!$B$2:$E$60,3,0)/86400, "")</f>
        <v>0</v>
      </c>
      <c r="K26" s="16">
        <f>_xlfn.IFNA(VLOOKUP($A26&amp;" ЕДДС",'[16]1'!$B$2:$E$60,4,0)/86400, "")</f>
        <v>0</v>
      </c>
      <c r="L26" s="16" t="str">
        <f>_xlfn.IFNA(VLOOKUP($A26&amp;" ЕДДС",'[16]1'!$B$1:$E$60,1,0),"")</f>
        <v>Угранский ЕДДС</v>
      </c>
      <c r="M26" s="15">
        <f>_xlfn.IFNA(VLOOKUP($A26&amp;" ЕДДС",'[15]1'!$B$2:$D$60000,2,0), "x")</f>
        <v>0</v>
      </c>
    </row>
    <row r="27" spans="1:256" ht="15.75" x14ac:dyDescent="0.25">
      <c r="A27" s="10" t="s">
        <v>37</v>
      </c>
      <c r="B27" s="26">
        <f t="shared" si="0"/>
        <v>17</v>
      </c>
      <c r="C27" s="12">
        <f>'[13]1'!$C$73</f>
        <v>139</v>
      </c>
      <c r="D27" s="13">
        <f>_xlfn.IFNA(VLOOKUP($N27,'[14]1'!$A$2:$B$28,2,0), "x")</f>
        <v>17</v>
      </c>
      <c r="E27" s="14">
        <f t="shared" si="1"/>
        <v>0</v>
      </c>
      <c r="F27" s="12">
        <f>C27-H27-'[13]1'!$C$71</f>
        <v>126</v>
      </c>
      <c r="G27" s="15">
        <f>_xlfn.IFNA(VLOOKUP($A27&amp;" ЕДДС",'[15]1'!$B$2:$D$60000,3,0), "x")</f>
        <v>0</v>
      </c>
      <c r="H27" s="12">
        <f>'[13]1'!$C$72</f>
        <v>9</v>
      </c>
      <c r="I27" s="16">
        <f>_xlfn.IFNA(VLOOKUP($A27&amp;" ЕДДС",'[16]1'!$B$2:$E$60,2,0)/86400, "")</f>
        <v>2.7893518518518519E-3</v>
      </c>
      <c r="J27" s="16">
        <f>_xlfn.IFNA(VLOOKUP($A27&amp;" ЕДДС",'[16]1'!$B$2:$E$60,3,0)/86400, "")</f>
        <v>0</v>
      </c>
      <c r="K27" s="16">
        <f>_xlfn.IFNA(VLOOKUP($A27&amp;" ЕДДС",'[16]1'!$B$2:$E$60,4,0)/86400, "")</f>
        <v>0</v>
      </c>
      <c r="L27" s="16" t="str">
        <f>_xlfn.IFNA(VLOOKUP($A27&amp;" ЕДДС",'[16]1'!$B$1:$E$60,1,0),"")</f>
        <v>Х.-Жирковский ЕДДС</v>
      </c>
      <c r="M27" s="15">
        <f>_xlfn.IFNA(VLOOKUP($A27&amp;" ЕДДС",'[15]1'!$B$2:$D$60000,2,0), "x")</f>
        <v>0</v>
      </c>
      <c r="N27" s="6" t="s">
        <v>38</v>
      </c>
    </row>
    <row r="28" spans="1:256" ht="15.75" x14ac:dyDescent="0.25">
      <c r="A28" s="10" t="s">
        <v>39</v>
      </c>
      <c r="B28" s="26">
        <f t="shared" si="0"/>
        <v>27</v>
      </c>
      <c r="C28" s="12">
        <f>'[13]1'!$C$76</f>
        <v>118</v>
      </c>
      <c r="D28" s="13">
        <f>_xlfn.IFNA(VLOOKUP($A28,'[14]1'!$A$2:$B$28,2,0), "x")</f>
        <v>27</v>
      </c>
      <c r="E28" s="14">
        <f t="shared" si="1"/>
        <v>0</v>
      </c>
      <c r="F28" s="12">
        <f>C28-H28-'[13]1'!$C$74</f>
        <v>74</v>
      </c>
      <c r="G28" s="15">
        <f>_xlfn.IFNA(VLOOKUP($A28&amp;" ЕДДС",'[15]1'!$B$2:$D$60000,3,0), "x")</f>
        <v>0</v>
      </c>
      <c r="H28" s="12">
        <f>'[13]1'!$C$75</f>
        <v>39</v>
      </c>
      <c r="I28" s="16">
        <f>_xlfn.IFNA(VLOOKUP($A28&amp;" ЕДДС",'[16]1'!$B$2:$E$60,2,0)/86400, "")</f>
        <v>3.3379629629629627E-2</v>
      </c>
      <c r="J28" s="16">
        <f>_xlfn.IFNA(VLOOKUP($A28&amp;" ЕДДС",'[16]1'!$B$2:$E$60,3,0)/86400, "")</f>
        <v>0</v>
      </c>
      <c r="K28" s="16">
        <f>_xlfn.IFNA(VLOOKUP($A28&amp;" ЕДДС",'[16]1'!$B$2:$E$60,4,0)/86400, "")</f>
        <v>0</v>
      </c>
      <c r="L28" s="16" t="str">
        <f>_xlfn.IFNA(VLOOKUP($A28&amp;" ЕДДС",'[16]1'!$B$1:$E$60,1,0),"")</f>
        <v>Хиславичский ЕДДС</v>
      </c>
      <c r="M28" s="15">
        <f>_xlfn.IFNA(VLOOKUP($A28&amp;" ЕДДС",'[15]1'!$B$2:$D$60000,2,0), "x")</f>
        <v>0</v>
      </c>
    </row>
    <row r="29" spans="1:256" ht="15.75" x14ac:dyDescent="0.25">
      <c r="A29" s="10" t="s">
        <v>40</v>
      </c>
      <c r="B29" s="26">
        <f t="shared" si="0"/>
        <v>29</v>
      </c>
      <c r="C29" s="12">
        <f>'[13]1'!$C$79</f>
        <v>118</v>
      </c>
      <c r="D29" s="13">
        <f>_xlfn.IFNA(VLOOKUP($A29,'[14]1'!$A$2:$B$28,2,0), "x")</f>
        <v>29</v>
      </c>
      <c r="E29" s="14">
        <f t="shared" si="1"/>
        <v>0</v>
      </c>
      <c r="F29" s="12">
        <f>C29-H29-'[13]1'!$C$77</f>
        <v>95</v>
      </c>
      <c r="G29" s="15">
        <f>_xlfn.IFNA(VLOOKUP($A29&amp;" ЕДДС",'[15]1'!$B$2:$D$60000,3,0), "x")</f>
        <v>0</v>
      </c>
      <c r="H29" s="12">
        <f>'[13]1'!$C$78</f>
        <v>20</v>
      </c>
      <c r="I29" s="16">
        <f>_xlfn.IFNA(VLOOKUP($A29&amp;" ЕДДС",'[16]1'!$B$2:$E$60,2,0)/86400, "")</f>
        <v>3.8738425925925926E-2</v>
      </c>
      <c r="J29" s="16">
        <f>_xlfn.IFNA(VLOOKUP($A29&amp;" ЕДДС",'[16]1'!$B$2:$E$60,3,0)/86400, "")</f>
        <v>0</v>
      </c>
      <c r="K29" s="16">
        <f>_xlfn.IFNA(VLOOKUP($A29&amp;" ЕДДС",'[16]1'!$B$2:$E$60,4,0)/86400, "")</f>
        <v>0</v>
      </c>
      <c r="L29" s="16" t="str">
        <f>_xlfn.IFNA(VLOOKUP($A29&amp;" ЕДДС",'[16]1'!$B$1:$E$60,1,0),"")</f>
        <v>Шумячский ЕДДС</v>
      </c>
      <c r="M29" s="15">
        <f>_xlfn.IFNA(VLOOKUP($A29&amp;" ЕДДС",'[15]1'!$B$2:$D$60000,2,0), "x")</f>
        <v>0</v>
      </c>
    </row>
    <row r="30" spans="1:256" ht="15.75" x14ac:dyDescent="0.25">
      <c r="A30" s="10" t="s">
        <v>41</v>
      </c>
      <c r="B30" s="26" t="e">
        <f t="shared" si="0"/>
        <v>#VALUE!</v>
      </c>
      <c r="C30" s="12">
        <f>'[13]1'!$C$82</f>
        <v>1037</v>
      </c>
      <c r="D30" s="13" t="str">
        <f>_xlfn.IFNA(VLOOKUP($A30,'[14]1'!$A$2:$B$28,2,0), "x")</f>
        <v>x</v>
      </c>
      <c r="E30" s="14" t="e">
        <f t="shared" si="1"/>
        <v>#VALUE!</v>
      </c>
      <c r="F30" s="12">
        <f>C30-H30-'[13]1'!$C$80</f>
        <v>748</v>
      </c>
      <c r="G30" s="15">
        <f>_xlfn.IFNA(VLOOKUP($A30&amp;" ЕДДС",'[15]1'!$B$2:$D$60000,3,0), "x")</f>
        <v>0</v>
      </c>
      <c r="H30" s="12">
        <f>'[13]1'!$C$81</f>
        <v>205</v>
      </c>
      <c r="I30" s="16">
        <f>_xlfn.IFNA(VLOOKUP($A30&amp;" ЕДДС",'[16]1'!$B$2:$E$60,2,0)/86400, "")</f>
        <v>1.3541666666666667E-3</v>
      </c>
      <c r="J30" s="16">
        <f>_xlfn.IFNA(VLOOKUP($A30&amp;" ЕДДС",'[16]1'!$B$2:$E$60,3,0)/86400, "")</f>
        <v>0</v>
      </c>
      <c r="K30" s="16">
        <f>_xlfn.IFNA(VLOOKUP($A30&amp;" ЕДДС",'[16]1'!$B$2:$E$60,4,0)/86400, "")</f>
        <v>0</v>
      </c>
      <c r="L30" s="16" t="str">
        <f>_xlfn.IFNA(VLOOKUP($A30&amp;" ЕДДС",'[16]1'!$B$1:$E$60,1,0),"")</f>
        <v>Ярцевский ЕДДС</v>
      </c>
      <c r="M30" s="15">
        <f>_xlfn.IFNA(VLOOKUP($A30&amp;" ЕДДС",'[15]1'!$B$2:$D$60000,2,0), "x")</f>
        <v>0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41" priority="2" operator="equal">
      <formula>0</formula>
    </cfRule>
    <cfRule type="cellIs" dxfId="40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  <c r="M3" s="27" t="s">
        <v>42</v>
      </c>
    </row>
    <row r="4" spans="1:14" ht="15.75" x14ac:dyDescent="0.25">
      <c r="A4" s="10" t="s">
        <v>10</v>
      </c>
      <c r="B4" s="15">
        <f>_xlfn.IFNA(VLOOKUP($A4&amp;" ЕДДС",'[17]1'!$B$2:$D$60000,2,0), "x")</f>
        <v>0</v>
      </c>
      <c r="C4" s="12">
        <f>'[18]1'!$C$4</f>
        <v>125</v>
      </c>
      <c r="D4" s="13">
        <f>_xlfn.IFNA(VLOOKUP($A4,'[19]1'!$A$2:$B$28,2,0), "x")</f>
        <v>11</v>
      </c>
      <c r="E4" s="14">
        <f t="shared" ref="E4:E30" si="0">B4-D4-G4</f>
        <v>-11</v>
      </c>
      <c r="F4" s="12">
        <f>C4-H4-'[18]1'!$C$2</f>
        <v>108</v>
      </c>
      <c r="G4" s="15">
        <f>_xlfn.IFNA(VLOOKUP($A4&amp;" ЕДДС",'[17]1'!$B$2:$D$60000,3,0), "x")</f>
        <v>0</v>
      </c>
      <c r="H4" s="12">
        <f>'[18]1'!$C$3</f>
        <v>9</v>
      </c>
      <c r="I4" s="16">
        <f>_xlfn.IFNA(VLOOKUP($A4&amp;" ЕДДС",'[20]1'!$B$2:$E$60,2,0)/86400, "")</f>
        <v>5.3125000000000004E-3</v>
      </c>
      <c r="J4" s="16">
        <f>_xlfn.IFNA(VLOOKUP($A4&amp;" ЕДДС",'[20]1'!$B$2:$E$60,3,0)/86400, "")</f>
        <v>0</v>
      </c>
      <c r="K4" s="16">
        <f>_xlfn.IFNA(VLOOKUP($A4&amp;" ЕДДС",'[20]1'!$B$2:$E$60,4,0)/86400, "")</f>
        <v>0</v>
      </c>
      <c r="L4" s="16" t="str">
        <f>_xlfn.IFNA(VLOOKUP($A4&amp;" ЕДДС",'[20]1'!$B$1:$E$60,1,0),"")</f>
        <v>Велижский ЕДДС</v>
      </c>
      <c r="M4" s="15">
        <f>_xlfn.IFNA(VLOOKUP($A4&amp;" ЕДДС",'[17]1'!$B$2:$D$60000,2,0), "x")</f>
        <v>0</v>
      </c>
      <c r="N4" s="6"/>
    </row>
    <row r="5" spans="1:14" ht="15.75" x14ac:dyDescent="0.25">
      <c r="A5" s="10" t="s">
        <v>11</v>
      </c>
      <c r="B5" s="15">
        <f>_xlfn.IFNA(VLOOKUP($A5&amp;" ЕДДС",'[17]1'!$B$2:$D$60000,2,0), "x")</f>
        <v>0</v>
      </c>
      <c r="C5" s="12">
        <f>'[18]1'!$C$7</f>
        <v>1409</v>
      </c>
      <c r="D5" s="13">
        <f>_xlfn.IFNA(VLOOKUP($A5,'[19]1'!$A$2:$B$28,2,0), "x")</f>
        <v>294</v>
      </c>
      <c r="E5" s="14">
        <f t="shared" si="0"/>
        <v>-294</v>
      </c>
      <c r="F5" s="12">
        <f>C5-H5-'[18]1'!$C$5</f>
        <v>1144</v>
      </c>
      <c r="G5" s="15">
        <f>_xlfn.IFNA(VLOOKUP($A5&amp;" ЕДДС",'[17]1'!$B$2:$D$60000,3,0), "x")</f>
        <v>0</v>
      </c>
      <c r="H5" s="12">
        <f>'[18]1'!$C$6</f>
        <v>177</v>
      </c>
      <c r="I5" s="16">
        <f>_xlfn.IFNA(VLOOKUP($A5&amp;" ЕДДС",'[20]1'!$B$2:$E$60,2,0)/86400, "")</f>
        <v>7.0601851851851847E-4</v>
      </c>
      <c r="J5" s="16">
        <f>_xlfn.IFNA(VLOOKUP($A5&amp;" ЕДДС",'[20]1'!$B$2:$E$60,3,0)/86400, "")</f>
        <v>0</v>
      </c>
      <c r="K5" s="16">
        <f>_xlfn.IFNA(VLOOKUP($A5&amp;" ЕДДС",'[20]1'!$B$2:$E$60,4,0)/86400, "")</f>
        <v>0</v>
      </c>
      <c r="L5" s="16" t="str">
        <f>_xlfn.IFNA(VLOOKUP($A5&amp;" ЕДДС",'[20]1'!$B$1:$E$60,1,0),"")</f>
        <v>Вяземский ЕДДС</v>
      </c>
      <c r="M5" s="15">
        <f>_xlfn.IFNA(VLOOKUP($A5&amp;" ЕДДС",'[17]1'!$B$2:$D$60000,2,0), "x")</f>
        <v>0</v>
      </c>
      <c r="N5" s="6"/>
    </row>
    <row r="6" spans="1:14" ht="15.75" x14ac:dyDescent="0.25">
      <c r="A6" s="10" t="s">
        <v>12</v>
      </c>
      <c r="B6" s="15">
        <f>_xlfn.IFNA(VLOOKUP($A6&amp;" ЕДДС",'[17]1'!$B$2:$D$60000,2,0), "x")</f>
        <v>0</v>
      </c>
      <c r="C6" s="12">
        <f>'[18]1'!$C$10</f>
        <v>574</v>
      </c>
      <c r="D6" s="13">
        <f>_xlfn.IFNA(VLOOKUP($A6,'[19]1'!$A$2:$B$28,2,0), "x")</f>
        <v>236</v>
      </c>
      <c r="E6" s="14">
        <f t="shared" si="0"/>
        <v>-236</v>
      </c>
      <c r="F6" s="12">
        <f>C6-H6-'[18]1'!$C$8</f>
        <v>454</v>
      </c>
      <c r="G6" s="15">
        <f>_xlfn.IFNA(VLOOKUP($A6&amp;" ЕДДС",'[17]1'!$B$2:$D$60000,3,0), "x")</f>
        <v>0</v>
      </c>
      <c r="H6" s="12">
        <f>'[18]1'!$C$9</f>
        <v>83</v>
      </c>
      <c r="I6" s="16">
        <f>_xlfn.IFNA(VLOOKUP($A6&amp;" ЕДДС",'[20]1'!$B$2:$E$60,2,0)/86400, "")</f>
        <v>8.3333333333333339E-4</v>
      </c>
      <c r="J6" s="16">
        <f>_xlfn.IFNA(VLOOKUP($A6&amp;" ЕДДС",'[20]1'!$B$2:$E$60,3,0)/86400, "")</f>
        <v>0</v>
      </c>
      <c r="K6" s="16">
        <f>_xlfn.IFNA(VLOOKUP($A6&amp;" ЕДДС",'[20]1'!$B$2:$E$60,4,0)/86400, "")</f>
        <v>0</v>
      </c>
      <c r="L6" s="16" t="str">
        <f>_xlfn.IFNA(VLOOKUP($A6&amp;" ЕДДС",'[20]1'!$B$1:$E$60,1,0),"")</f>
        <v>Гагаринский ЕДДС</v>
      </c>
      <c r="M6" s="15">
        <f>_xlfn.IFNA(VLOOKUP($A6&amp;" ЕДДС",'[17]1'!$B$2:$D$60000,2,0), "x")</f>
        <v>0</v>
      </c>
      <c r="N6" s="6"/>
    </row>
    <row r="7" spans="1:14" ht="15.75" x14ac:dyDescent="0.25">
      <c r="A7" s="10" t="s">
        <v>13</v>
      </c>
      <c r="B7" s="15">
        <f>_xlfn.IFNA(VLOOKUP($A7&amp;" ЕДДС",'[17]1'!$B$2:$D$60000,2,0), "x")</f>
        <v>0</v>
      </c>
      <c r="C7" s="12">
        <f>'[18]1'!$C$13</f>
        <v>21</v>
      </c>
      <c r="D7" s="13">
        <f>_xlfn.IFNA(VLOOKUP($A7,'[19]1'!$A$2:$B$28,2,0), "x")</f>
        <v>6</v>
      </c>
      <c r="E7" s="14">
        <f t="shared" si="0"/>
        <v>-6</v>
      </c>
      <c r="F7" s="12">
        <f>C7-H7-'[18]1'!$C$11</f>
        <v>17</v>
      </c>
      <c r="G7" s="15">
        <f>_xlfn.IFNA(VLOOKUP($A7&amp;" ЕДДС",'[17]1'!$B$2:$D$60000,3,0), "x")</f>
        <v>0</v>
      </c>
      <c r="H7" s="12">
        <f>'[18]1'!$C$12</f>
        <v>3</v>
      </c>
      <c r="I7" s="16">
        <f>_xlfn.IFNA(VLOOKUP($A7&amp;" ЕДДС",'[20]1'!$B$2:$E$60,2,0)/86400, "")</f>
        <v>7.8703703703703705E-4</v>
      </c>
      <c r="J7" s="16">
        <f>_xlfn.IFNA(VLOOKUP($A7&amp;" ЕДДС",'[20]1'!$B$2:$E$60,3,0)/86400, "")</f>
        <v>0</v>
      </c>
      <c r="K7" s="16">
        <f>_xlfn.IFNA(VLOOKUP($A7&amp;" ЕДДС",'[20]1'!$B$2:$E$60,4,0)/86400, "")</f>
        <v>0</v>
      </c>
      <c r="L7" s="16" t="str">
        <f>_xlfn.IFNA(VLOOKUP($A7&amp;" ЕДДС",'[20]1'!$B$1:$E$60,1,0),"")</f>
        <v>Глинковский ЕДДС</v>
      </c>
      <c r="M7" s="15">
        <f>_xlfn.IFNA(VLOOKUP($A7&amp;" ЕДДС",'[17]1'!$B$2:$D$60000,2,0), "x")</f>
        <v>0</v>
      </c>
      <c r="N7" s="6"/>
    </row>
    <row r="8" spans="1:14" ht="15.75" x14ac:dyDescent="0.25">
      <c r="A8" s="10" t="s">
        <v>15</v>
      </c>
      <c r="B8" s="15">
        <f>_xlfn.IFNA(VLOOKUP($A8&amp;" ЕДДС",'[17]1'!$B$2:$D$60000,2,0), "x")</f>
        <v>0</v>
      </c>
      <c r="C8" s="12">
        <f>'[18]1'!$C$16</f>
        <v>195</v>
      </c>
      <c r="D8" s="13">
        <f>_xlfn.IFNA(VLOOKUP($A8,'[19]1'!$A$2:$B$28,2,0), "x")</f>
        <v>27</v>
      </c>
      <c r="E8" s="14">
        <f t="shared" si="0"/>
        <v>-27</v>
      </c>
      <c r="F8" s="12">
        <f>C8-H8-'[18]1'!$C$14</f>
        <v>173</v>
      </c>
      <c r="G8" s="15">
        <f>_xlfn.IFNA(VLOOKUP($A8&amp;" ЕДДС",'[17]1'!$B$2:$D$60000,3,0), "x")</f>
        <v>0</v>
      </c>
      <c r="H8" s="12">
        <f>'[18]1'!$C$15</f>
        <v>13</v>
      </c>
      <c r="I8" s="16">
        <f>_xlfn.IFNA(VLOOKUP($A8&amp;" ЕДДС",'[20]1'!$B$2:$E$60,2,0)/86400, "")</f>
        <v>1.2731481481481483E-3</v>
      </c>
      <c r="J8" s="16">
        <f>_xlfn.IFNA(VLOOKUP($A8&amp;" ЕДДС",'[20]1'!$B$2:$E$60,3,0)/86400, "")</f>
        <v>0</v>
      </c>
      <c r="K8" s="16">
        <f>_xlfn.IFNA(VLOOKUP($A8&amp;" ЕДДС",'[20]1'!$B$2:$E$60,4,0)/86400, "")</f>
        <v>0</v>
      </c>
      <c r="L8" s="16" t="str">
        <f>_xlfn.IFNA(VLOOKUP($A8&amp;" ЕДДС",'[20]1'!$B$1:$E$60,1,0),"")</f>
        <v>Демидовский ЕДДС</v>
      </c>
      <c r="M8" s="15">
        <f>_xlfn.IFNA(VLOOKUP($A8&amp;" ЕДДС",'[17]1'!$B$2:$D$60000,2,0), "x")</f>
        <v>0</v>
      </c>
      <c r="N8" s="6"/>
    </row>
    <row r="9" spans="1:14" ht="15.75" x14ac:dyDescent="0.25">
      <c r="A9" s="10" t="s">
        <v>16</v>
      </c>
      <c r="B9" s="15">
        <f>_xlfn.IFNA(VLOOKUP($A9&amp;" ЕДДС",'[17]1'!$B$2:$D$60000,2,0), "x")</f>
        <v>0</v>
      </c>
      <c r="C9" s="12">
        <f>'[18]1'!$C$19</f>
        <v>260</v>
      </c>
      <c r="D9" s="13">
        <f>_xlfn.IFNA(VLOOKUP($N9,'[19]1'!$A$2:$B$28,2,0), "x")</f>
        <v>28</v>
      </c>
      <c r="E9" s="14">
        <f t="shared" si="0"/>
        <v>-28</v>
      </c>
      <c r="F9" s="12">
        <f>C9-H9-'[18]1'!$C$17</f>
        <v>225</v>
      </c>
      <c r="G9" s="15">
        <f>_xlfn.IFNA(VLOOKUP($A9&amp;" ЕДДС",'[17]1'!$B$2:$D$60000,3,0), "x")</f>
        <v>0</v>
      </c>
      <c r="H9" s="12">
        <f>'[18]1'!$C$18</f>
        <v>16</v>
      </c>
      <c r="I9" s="16">
        <f>_xlfn.IFNA(VLOOKUP($A9&amp;" ЕДДС",'[20]1'!$B$2:$E$60,2,0)/86400, "")</f>
        <v>6.5972222222222224E-4</v>
      </c>
      <c r="J9" s="16">
        <f>_xlfn.IFNA(VLOOKUP($A9&amp;" ЕДДС",'[20]1'!$B$2:$E$60,3,0)/86400, "")</f>
        <v>0</v>
      </c>
      <c r="K9" s="16">
        <f>_xlfn.IFNA(VLOOKUP($A9&amp;" ЕДДС",'[20]1'!$B$2:$E$60,4,0)/86400, "")</f>
        <v>0</v>
      </c>
      <c r="L9" s="16" t="str">
        <f>_xlfn.IFNA(VLOOKUP($A9&amp;" ЕДДС",'[20]1'!$B$1:$E$60,1,0),"")</f>
        <v>Десногорск ЕДДС</v>
      </c>
      <c r="M9" s="15">
        <f>_xlfn.IFNA(VLOOKUP($A9&amp;" ЕДДС",'[17]1'!$B$2:$D$60000,2,0),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ЕДДС",'[17]1'!$B$2:$D$60000,2,0), "x")</f>
        <v>0</v>
      </c>
      <c r="C10" s="12">
        <f>'[18]1'!$C$22</f>
        <v>294</v>
      </c>
      <c r="D10" s="13">
        <f>_xlfn.IFNA(VLOOKUP($A10,'[19]1'!$A$2:$B$28,2,0), "x")</f>
        <v>41</v>
      </c>
      <c r="E10" s="14">
        <f t="shared" si="0"/>
        <v>-41</v>
      </c>
      <c r="F10" s="12">
        <f>C10-H10-'[18]1'!$C$20</f>
        <v>228</v>
      </c>
      <c r="G10" s="15">
        <f>_xlfn.IFNA(VLOOKUP($A10&amp;" ЕДДС",'[17]1'!$B$2:$D$60000,3,0), "x")</f>
        <v>0</v>
      </c>
      <c r="H10" s="12">
        <f>'[18]1'!$C$21</f>
        <v>42</v>
      </c>
      <c r="I10" s="16">
        <f>_xlfn.IFNA(VLOOKUP($A10&amp;" ЕДДС",'[20]1'!$B$2:$E$60,2,0)/86400, "")</f>
        <v>5.8113425925925923E-2</v>
      </c>
      <c r="J10" s="16">
        <f>_xlfn.IFNA(VLOOKUP($A10&amp;" ЕДДС",'[20]1'!$B$2:$E$60,3,0)/86400, "")</f>
        <v>0</v>
      </c>
      <c r="K10" s="16">
        <f>_xlfn.IFNA(VLOOKUP($A10&amp;" ЕДДС",'[20]1'!$B$2:$E$60,4,0)/86400, "")</f>
        <v>0</v>
      </c>
      <c r="L10" s="16" t="str">
        <f>_xlfn.IFNA(VLOOKUP($A10&amp;" ЕДДС",'[20]1'!$B$1:$E$60,1,0),"")</f>
        <v>Дорогобужский ЕДДС</v>
      </c>
      <c r="M10" s="15">
        <f>_xlfn.IFNA(VLOOKUP($A10&amp;" ЕДДС",'[17]1'!$B$2:$D$60000,2,0),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ЕДДС",'[17]1'!$B$2:$D$60000,2,0), "x")</f>
        <v>0</v>
      </c>
      <c r="C11" s="12">
        <f>'[18]1'!$C$25</f>
        <v>208</v>
      </c>
      <c r="D11" s="13">
        <f>_xlfn.IFNA(VLOOKUP($A11,'[19]1'!$A$2:$B$28,2,0), "x")</f>
        <v>40</v>
      </c>
      <c r="E11" s="14">
        <f t="shared" si="0"/>
        <v>-40</v>
      </c>
      <c r="F11" s="12">
        <f>C11-H11-'[18]1'!$C$23</f>
        <v>176</v>
      </c>
      <c r="G11" s="15">
        <f>_xlfn.IFNA(VLOOKUP($A11&amp;" ЕДДС",'[17]1'!$B$2:$D$60000,3,0), "x")</f>
        <v>0</v>
      </c>
      <c r="H11" s="12">
        <f>'[18]1'!$C$24</f>
        <v>20</v>
      </c>
      <c r="I11" s="16">
        <f>_xlfn.IFNA(VLOOKUP($A11&amp;" ЕДДС",'[20]1'!$B$2:$E$60,2,0)/86400, "")</f>
        <v>7.1759259259259259E-4</v>
      </c>
      <c r="J11" s="16">
        <f>_xlfn.IFNA(VLOOKUP($A11&amp;" ЕДДС",'[20]1'!$B$2:$E$60,3,0)/86400, "")</f>
        <v>0</v>
      </c>
      <c r="K11" s="16">
        <f>_xlfn.IFNA(VLOOKUP($A11&amp;" ЕДДС",'[20]1'!$B$2:$E$60,4,0)/86400, "")</f>
        <v>0</v>
      </c>
      <c r="L11" s="16" t="str">
        <f>_xlfn.IFNA(VLOOKUP($A11&amp;" ЕДДС",'[20]1'!$B$1:$E$60,1,0),"")</f>
        <v>Духовщинский ЕДДС</v>
      </c>
      <c r="M11" s="15">
        <f>_xlfn.IFNA(VLOOKUP($A11&amp;" ЕДДС",'[17]1'!$B$2:$D$60000,2,0),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ЕДДС",'[17]1'!$B$2:$D$60000,2,0), "x")</f>
        <v>0</v>
      </c>
      <c r="C12" s="12">
        <f>'[18]1'!$C$28</f>
        <v>172</v>
      </c>
      <c r="D12" s="13">
        <f>_xlfn.IFNA(VLOOKUP($A12,'[19]1'!$A$2:$B$28,2,0), "x")</f>
        <v>56</v>
      </c>
      <c r="E12" s="14">
        <f t="shared" si="0"/>
        <v>-56</v>
      </c>
      <c r="F12" s="12">
        <f>C12-H12-'[18]1'!$C$26</f>
        <v>112</v>
      </c>
      <c r="G12" s="15">
        <f>_xlfn.IFNA(VLOOKUP($A12&amp;" ЕДДС",'[17]1'!$B$2:$D$60000,3,0), "x")</f>
        <v>0</v>
      </c>
      <c r="H12" s="12">
        <f>'[18]1'!$C$27</f>
        <v>50</v>
      </c>
      <c r="I12" s="16">
        <f>_xlfn.IFNA(VLOOKUP($A12&amp;" ЕДДС",'[20]1'!$B$2:$E$60,2,0)/86400, "")</f>
        <v>1.2708333333333334E-2</v>
      </c>
      <c r="J12" s="16">
        <f>_xlfn.IFNA(VLOOKUP($A12&amp;" ЕДДС",'[20]1'!$B$2:$E$60,3,0)/86400, "")</f>
        <v>0</v>
      </c>
      <c r="K12" s="16">
        <f>_xlfn.IFNA(VLOOKUP($A12&amp;" ЕДДС",'[20]1'!$B$2:$E$60,4,0)/86400, "")</f>
        <v>0</v>
      </c>
      <c r="L12" s="16" t="str">
        <f>_xlfn.IFNA(VLOOKUP($A12&amp;" ЕДДС",'[20]1'!$B$1:$E$60,1,0),"")</f>
        <v>Ельнинский ЕДДС</v>
      </c>
      <c r="M12" s="15">
        <f>_xlfn.IFNA(VLOOKUP($A12&amp;" ЕДДС",'[17]1'!$B$2:$D$60000,2,0),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ЕДДС",'[17]1'!$B$2:$D$60000,2,0), "x")</f>
        <v>0</v>
      </c>
      <c r="C13" s="12">
        <f>'[18]1'!$C$31</f>
        <v>38</v>
      </c>
      <c r="D13" s="13">
        <f>_xlfn.IFNA(VLOOKUP($A13,'[19]1'!$A$2:$B$28,2,0), "x")</f>
        <v>3</v>
      </c>
      <c r="E13" s="14">
        <f t="shared" si="0"/>
        <v>-3</v>
      </c>
      <c r="F13" s="12">
        <f>C13-H13-'[18]1'!$C$29</f>
        <v>36</v>
      </c>
      <c r="G13" s="15">
        <f>_xlfn.IFNA(VLOOKUP($A13&amp;" ЕДДС",'[17]1'!$B$2:$D$60000,3,0), "x")</f>
        <v>0</v>
      </c>
      <c r="H13" s="12">
        <f>'[18]1'!$C$30</f>
        <v>2</v>
      </c>
      <c r="I13" s="16">
        <f>_xlfn.IFNA(VLOOKUP($A13&amp;" ЕДДС",'[20]1'!$B$2:$E$60,2,0)/86400, "")</f>
        <v>4.2824074074074075E-4</v>
      </c>
      <c r="J13" s="16">
        <f>_xlfn.IFNA(VLOOKUP($A13&amp;" ЕДДС",'[20]1'!$B$2:$E$60,3,0)/86400, "")</f>
        <v>0</v>
      </c>
      <c r="K13" s="16">
        <f>_xlfn.IFNA(VLOOKUP($A13&amp;" ЕДДС",'[20]1'!$B$2:$E$60,4,0)/86400, "")</f>
        <v>0</v>
      </c>
      <c r="L13" s="16" t="str">
        <f>_xlfn.IFNA(VLOOKUP($A13&amp;" ЕДДС",'[20]1'!$B$1:$E$60,1,0),"")</f>
        <v>Ершичский ЕДДС</v>
      </c>
      <c r="M13" s="15">
        <f>_xlfn.IFNA(VLOOKUP($A13&amp;" ЕДДС",'[17]1'!$B$2:$D$60000,2,0),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ЕДДС",'[17]1'!$B$2:$D$60000,2,0), "x")</f>
        <v>0</v>
      </c>
      <c r="C14" s="12">
        <f>'[18]1'!$C$34</f>
        <v>77</v>
      </c>
      <c r="D14" s="13">
        <f>_xlfn.IFNA(VLOOKUP($A14,'[19]1'!$A$2:$B$28,2,0), "x")</f>
        <v>40</v>
      </c>
      <c r="E14" s="14">
        <f t="shared" si="0"/>
        <v>-40</v>
      </c>
      <c r="F14" s="12">
        <f>C14-H14-'[18]1'!$C$32</f>
        <v>55</v>
      </c>
      <c r="G14" s="15">
        <f>_xlfn.IFNA(VLOOKUP($A14&amp;" ЕДДС",'[17]1'!$B$2:$D$60000,3,0), "x")</f>
        <v>0</v>
      </c>
      <c r="H14" s="12">
        <f>'[18]1'!$C$33</f>
        <v>14</v>
      </c>
      <c r="I14" s="16">
        <f>_xlfn.IFNA(VLOOKUP($A14&amp;" ЕДДС",'[20]1'!$B$2:$E$60,2,0)/86400, "")</f>
        <v>1.0185185185185184E-3</v>
      </c>
      <c r="J14" s="16">
        <f>_xlfn.IFNA(VLOOKUP($A14&amp;" ЕДДС",'[20]1'!$B$2:$E$60,3,0)/86400, "")</f>
        <v>0</v>
      </c>
      <c r="K14" s="16">
        <f>_xlfn.IFNA(VLOOKUP($A14&amp;" ЕДДС",'[20]1'!$B$2:$E$60,4,0)/86400, "")</f>
        <v>0</v>
      </c>
      <c r="L14" s="16" t="str">
        <f>_xlfn.IFNA(VLOOKUP($A14&amp;" ЕДДС",'[20]1'!$B$1:$E$60,1,0),"")</f>
        <v>Кардымовский ЕДДС</v>
      </c>
      <c r="M14" s="15">
        <f>_xlfn.IFNA(VLOOKUP($A14&amp;" ЕДДС",'[17]1'!$B$2:$D$60000,2,0),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ЕДДС",'[17]1'!$B$2:$D$60000,2,0), "x")</f>
        <v>0</v>
      </c>
      <c r="C15" s="12">
        <f>'[18]1'!$C$37</f>
        <v>167</v>
      </c>
      <c r="D15" s="13">
        <f>_xlfn.IFNA(VLOOKUP($A15,'[19]1'!$A$2:$B$28,2,0), "x")</f>
        <v>42</v>
      </c>
      <c r="E15" s="14">
        <f t="shared" si="0"/>
        <v>-42</v>
      </c>
      <c r="F15" s="12">
        <f>C15-H15-'[18]1'!$C$35</f>
        <v>131</v>
      </c>
      <c r="G15" s="15">
        <f>_xlfn.IFNA(VLOOKUP($A15&amp;" ЕДДС",'[17]1'!$B$2:$D$60000,3,0), "x")</f>
        <v>0</v>
      </c>
      <c r="H15" s="12">
        <f>'[18]1'!$C$36</f>
        <v>33</v>
      </c>
      <c r="I15" s="16">
        <f>_xlfn.IFNA(VLOOKUP($A15&amp;" ЕДДС",'[20]1'!$B$2:$E$60,2,0)/86400, "")</f>
        <v>1.8171296296296297E-3</v>
      </c>
      <c r="J15" s="16">
        <f>_xlfn.IFNA(VLOOKUP($A15&amp;" ЕДДС",'[20]1'!$B$2:$E$60,3,0)/86400, "")</f>
        <v>0</v>
      </c>
      <c r="K15" s="16">
        <f>_xlfn.IFNA(VLOOKUP($A15&amp;" ЕДДС",'[20]1'!$B$2:$E$60,4,0)/86400, "")</f>
        <v>0</v>
      </c>
      <c r="L15" s="16" t="str">
        <f>_xlfn.IFNA(VLOOKUP($A15&amp;" ЕДДС",'[20]1'!$B$1:$E$60,1,0),"")</f>
        <v>Краснинский ЕДДС</v>
      </c>
      <c r="M15" s="15">
        <f>_xlfn.IFNA(VLOOKUP($A15&amp;" ЕДДС",'[17]1'!$B$2:$D$60000,2,0),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ЕДДС",'[17]1'!$B$2:$D$60000,2,0), "x")</f>
        <v>0</v>
      </c>
      <c r="C16" s="12">
        <f>'[18]1'!$C$40</f>
        <v>81</v>
      </c>
      <c r="D16" s="13">
        <f>_xlfn.IFNA(VLOOKUP($A16,'[19]1'!$A$2:$B$28,2,0), "x")</f>
        <v>13</v>
      </c>
      <c r="E16" s="14">
        <f t="shared" si="0"/>
        <v>-13</v>
      </c>
      <c r="F16" s="12">
        <f>C16-H16-'[18]1'!$C$38</f>
        <v>66</v>
      </c>
      <c r="G16" s="15">
        <f>_xlfn.IFNA(VLOOKUP($A16&amp;" ЕДДС",'[17]1'!$B$2:$D$60000,3,0), "x")</f>
        <v>0</v>
      </c>
      <c r="H16" s="12">
        <f>'[18]1'!$C$39</f>
        <v>11</v>
      </c>
      <c r="I16" s="16">
        <f>_xlfn.IFNA(VLOOKUP($A16&amp;" ЕДДС",'[20]1'!$B$2:$E$60,2,0)/86400, "")</f>
        <v>1.8171296296296297E-3</v>
      </c>
      <c r="J16" s="16">
        <f>_xlfn.IFNA(VLOOKUP($A16&amp;" ЕДДС",'[20]1'!$B$2:$E$60,3,0)/86400, "")</f>
        <v>0</v>
      </c>
      <c r="K16" s="16">
        <f>_xlfn.IFNA(VLOOKUP($A16&amp;" ЕДДС",'[20]1'!$B$2:$E$60,4,0)/86400, "")</f>
        <v>0</v>
      </c>
      <c r="L16" s="16" t="str">
        <f>_xlfn.IFNA(VLOOKUP($A16&amp;" ЕДДС",'[20]1'!$B$1:$E$60,1,0),"")</f>
        <v>Монастырщинский ЕДДС</v>
      </c>
      <c r="M16" s="15">
        <f>_xlfn.IFNA(VLOOKUP($A16&amp;" ЕДДС",'[17]1'!$B$2:$D$60000,2,0),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ЕДДС",'[17]1'!$B$2:$D$60000,2,0), "x")</f>
        <v>0</v>
      </c>
      <c r="C17" s="12">
        <f>'[18]1'!$C$43</f>
        <v>184</v>
      </c>
      <c r="D17" s="13">
        <f>_xlfn.IFNA(VLOOKUP($A17,'[19]1'!$A$2:$B$28,2,0), "x")</f>
        <v>39</v>
      </c>
      <c r="E17" s="14">
        <f t="shared" si="0"/>
        <v>-39</v>
      </c>
      <c r="F17" s="12">
        <f>C17-H17-'[18]1'!$C$41</f>
        <v>154</v>
      </c>
      <c r="G17" s="15">
        <f>_xlfn.IFNA(VLOOKUP($A17&amp;" ЕДДС",'[17]1'!$B$2:$D$60000,3,0), "x")</f>
        <v>0</v>
      </c>
      <c r="H17" s="12">
        <f>'[18]1'!$C$42</f>
        <v>18</v>
      </c>
      <c r="I17" s="16">
        <f>_xlfn.IFNA(VLOOKUP($A17&amp;" ЕДДС",'[20]1'!$B$2:$E$60,2,0)/86400, "")</f>
        <v>8.9120370370370373E-4</v>
      </c>
      <c r="J17" s="16">
        <f>_xlfn.IFNA(VLOOKUP($A17&amp;" ЕДДС",'[20]1'!$B$2:$E$60,3,0)/86400, "")</f>
        <v>0</v>
      </c>
      <c r="K17" s="16">
        <f>_xlfn.IFNA(VLOOKUP($A17&amp;" ЕДДС",'[20]1'!$B$2:$E$60,4,0)/86400, "")</f>
        <v>0</v>
      </c>
      <c r="L17" s="16" t="str">
        <f>_xlfn.IFNA(VLOOKUP($A17&amp;" ЕДДС",'[20]1'!$B$1:$E$60,1,0),"")</f>
        <v>Новодугинский ЕДДС</v>
      </c>
      <c r="M17" s="15">
        <f>_xlfn.IFNA(VLOOKUP($A17&amp;" ЕДДС",'[17]1'!$B$2:$D$60000,2,0),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ЕДДС",'[17]1'!$B$2:$D$60000,2,0), "x")</f>
        <v>0</v>
      </c>
      <c r="C18" s="12">
        <f>'[18]1'!$C$46</f>
        <v>450</v>
      </c>
      <c r="D18" s="13">
        <f>_xlfn.IFNA(VLOOKUP($A18,'[19]1'!$A$2:$B$28,2,0), "x")</f>
        <v>90</v>
      </c>
      <c r="E18" s="14">
        <f t="shared" si="0"/>
        <v>-90</v>
      </c>
      <c r="F18" s="12">
        <f>C18-H18-'[18]1'!$C$44</f>
        <v>353</v>
      </c>
      <c r="G18" s="15">
        <f>_xlfn.IFNA(VLOOKUP($A18&amp;" ЕДДС",'[17]1'!$B$2:$D$60000,3,0), "x")</f>
        <v>0</v>
      </c>
      <c r="H18" s="12">
        <f>'[18]1'!$C$45</f>
        <v>59</v>
      </c>
      <c r="I18" s="16">
        <f>_xlfn.IFNA(VLOOKUP($A18&amp;" ЕДДС",'[20]1'!$B$2:$E$60,2,0)/86400, "")</f>
        <v>5.0925925925925921E-4</v>
      </c>
      <c r="J18" s="16">
        <f>_xlfn.IFNA(VLOOKUP($A18&amp;" ЕДДС",'[20]1'!$B$2:$E$60,3,0)/86400, "")</f>
        <v>0</v>
      </c>
      <c r="K18" s="16">
        <f>_xlfn.IFNA(VLOOKUP($A18&amp;" ЕДДС",'[20]1'!$B$2:$E$60,4,0)/86400, "")</f>
        <v>0</v>
      </c>
      <c r="L18" s="16" t="str">
        <f>_xlfn.IFNA(VLOOKUP($A18&amp;" ЕДДС",'[20]1'!$B$1:$E$60,1,0),"")</f>
        <v>Починковский ЕДДС</v>
      </c>
      <c r="M18" s="15">
        <f>_xlfn.IFNA(VLOOKUP($A18&amp;" ЕДДС",'[17]1'!$B$2:$D$60000,2,0),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ЕДДС",'[17]1'!$B$2:$D$60000,2,0), "x")</f>
        <v>0</v>
      </c>
      <c r="C19" s="12">
        <f>'[18]1'!$C$49</f>
        <v>1162</v>
      </c>
      <c r="D19" s="13">
        <f>_xlfn.IFNA(VLOOKUP($A19,'[19]1'!$A$2:$B$28,2,0), "x")</f>
        <v>199</v>
      </c>
      <c r="E19" s="14">
        <f t="shared" si="0"/>
        <v>-199</v>
      </c>
      <c r="F19" s="12">
        <f>C19-H19-'[18]1'!$C$47</f>
        <v>1019</v>
      </c>
      <c r="G19" s="15">
        <f>_xlfn.IFNA(VLOOKUP($A19&amp;" ЕДДС",'[17]1'!$B$2:$D$60000,3,0), "x")</f>
        <v>0</v>
      </c>
      <c r="H19" s="12">
        <f>'[18]1'!$C$48</f>
        <v>92</v>
      </c>
      <c r="I19" s="16">
        <f>_xlfn.IFNA(VLOOKUP($A19&amp;" ЕДДС",'[20]1'!$B$2:$E$60,2,0)/86400, "")</f>
        <v>1.6087962962962963E-3</v>
      </c>
      <c r="J19" s="16">
        <f>_xlfn.IFNA(VLOOKUP($A19&amp;" ЕДДС",'[20]1'!$B$2:$E$60,3,0)/86400, "")</f>
        <v>0</v>
      </c>
      <c r="K19" s="16">
        <f>_xlfn.IFNA(VLOOKUP($A19&amp;" ЕДДС",'[20]1'!$B$2:$E$60,4,0)/86400, "")</f>
        <v>0</v>
      </c>
      <c r="L19" s="16" t="str">
        <f>_xlfn.IFNA(VLOOKUP($A19&amp;" ЕДДС",'[20]1'!$B$1:$E$60,1,0),"")</f>
        <v>Рославльский ЕДДС</v>
      </c>
      <c r="M19" s="15">
        <f>_xlfn.IFNA(VLOOKUP($A19&amp;" ЕДДС",'[17]1'!$B$2:$D$60000,2,0),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ЕДДС",'[17]1'!$B$2:$D$60000,2,0), "x")</f>
        <v>0</v>
      </c>
      <c r="C20" s="12">
        <f>'[18]1'!$C$52</f>
        <v>384</v>
      </c>
      <c r="D20" s="13">
        <f>_xlfn.IFNA(VLOOKUP($A20,'[19]1'!$A$2:$B$28,2,0), "x")</f>
        <v>46</v>
      </c>
      <c r="E20" s="14">
        <f t="shared" si="0"/>
        <v>-46</v>
      </c>
      <c r="F20" s="12">
        <f>C20-H20-'[18]1'!$C$50</f>
        <v>323</v>
      </c>
      <c r="G20" s="15">
        <f>_xlfn.IFNA(VLOOKUP($A20&amp;" ЕДДС",'[17]1'!$B$2:$D$60000,3,0), "x")</f>
        <v>0</v>
      </c>
      <c r="H20" s="12">
        <f>'[18]1'!$C$51</f>
        <v>42</v>
      </c>
      <c r="I20" s="16">
        <f>_xlfn.IFNA(VLOOKUP($A20&amp;" ЕДДС",'[20]1'!$B$2:$E$60,2,0)/86400, "")</f>
        <v>9.837962962962962E-4</v>
      </c>
      <c r="J20" s="16">
        <f>_xlfn.IFNA(VLOOKUP($A20&amp;" ЕДДС",'[20]1'!$B$2:$E$60,3,0)/86400, "")</f>
        <v>0</v>
      </c>
      <c r="K20" s="16">
        <f>_xlfn.IFNA(VLOOKUP($A20&amp;" ЕДДС",'[20]1'!$B$2:$E$60,4,0)/86400, "")</f>
        <v>0</v>
      </c>
      <c r="L20" s="16" t="str">
        <f>_xlfn.IFNA(VLOOKUP($A20&amp;" ЕДДС",'[20]1'!$B$1:$E$60,1,0),"")</f>
        <v>Руднянский ЕДДС</v>
      </c>
      <c r="M20" s="15">
        <f>_xlfn.IFNA(VLOOKUP($A20&amp;" ЕДДС",'[17]1'!$B$2:$D$60000,2,0),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ЕДДС",'[17]1'!$B$2:$D$60000,2,0), "x")</f>
        <v>0</v>
      </c>
      <c r="C21" s="12">
        <f>'[18]1'!$C$55</f>
        <v>768</v>
      </c>
      <c r="D21" s="13">
        <f>_xlfn.IFNA(VLOOKUP($A21,'[19]1'!$A$2:$B$28,2,0), "x")</f>
        <v>171</v>
      </c>
      <c r="E21" s="14">
        <f t="shared" si="0"/>
        <v>-171</v>
      </c>
      <c r="F21" s="12">
        <f>C21-H21-'[18]1'!$C$53</f>
        <v>583</v>
      </c>
      <c r="G21" s="15">
        <f>_xlfn.IFNA(VLOOKUP($A21&amp;" ЕДДС",'[17]1'!$B$2:$D$60000,3,0), "x")</f>
        <v>0</v>
      </c>
      <c r="H21" s="12">
        <f>'[18]1'!$C$54</f>
        <v>143</v>
      </c>
      <c r="I21" s="16">
        <f>_xlfn.IFNA(VLOOKUP($A21&amp;" ЕДДС",'[20]1'!$B$2:$E$60,2,0)/86400, "")</f>
        <v>1.5856481481481481E-3</v>
      </c>
      <c r="J21" s="16">
        <f>_xlfn.IFNA(VLOOKUP($A21&amp;" ЕДДС",'[20]1'!$B$2:$E$60,3,0)/86400, "")</f>
        <v>0</v>
      </c>
      <c r="K21" s="16">
        <f>_xlfn.IFNA(VLOOKUP($A21&amp;" ЕДДС",'[20]1'!$B$2:$E$60,4,0)/86400, "")</f>
        <v>0</v>
      </c>
      <c r="L21" s="16" t="str">
        <f>_xlfn.IFNA(VLOOKUP($A21&amp;" ЕДДС",'[20]1'!$B$1:$E$60,1,0),"")</f>
        <v>Сафоновский ЕДДС</v>
      </c>
      <c r="M21" s="15">
        <f>_xlfn.IFNA(VLOOKUP($A21&amp;" ЕДДС",'[17]1'!$B$2:$D$60000,2,0), "x")</f>
        <v>0</v>
      </c>
      <c r="N21" s="6"/>
    </row>
    <row r="22" spans="1:14" ht="15.75" x14ac:dyDescent="0.25">
      <c r="A22" s="10" t="s">
        <v>30</v>
      </c>
      <c r="B22" s="15">
        <f>_xlfn.IFNA(VLOOKUP("ЕДДС",'[17]1'!$B$2:$D$60000,2,0), "x")+608</f>
        <v>608</v>
      </c>
      <c r="C22" s="12">
        <f>'[18]1'!$C$58</f>
        <v>21617</v>
      </c>
      <c r="D22" s="13">
        <f>_xlfn.IFNA(VLOOKUP($A22,'[19]1'!$A$2:$B$28,2,0), "x")</f>
        <v>50</v>
      </c>
      <c r="E22" s="14">
        <f t="shared" si="0"/>
        <v>508</v>
      </c>
      <c r="F22" s="12">
        <f>C22-H22-'[18]1'!$C$56</f>
        <v>16683</v>
      </c>
      <c r="G22" s="15">
        <f>_xlfn.IFNA(VLOOKUP("ЕДДС",'[17]1'!$B$2:$D$60000,3,0), "x")+50</f>
        <v>50</v>
      </c>
      <c r="H22" s="12">
        <f>'[18]1'!$C$57</f>
        <v>802</v>
      </c>
      <c r="I22" s="16">
        <f>_xlfn.IFNA(VLOOKUP("ЕДДС",'[20]1'!$B$2:$E$60,2,0)/86400, "")</f>
        <v>3.2407407407407406E-4</v>
      </c>
      <c r="J22" s="16">
        <f>_xlfn.IFNA(VLOOKUP("ЕДДС",'[20]1'!$B$2:$E$60,3,0)/86400, "")</f>
        <v>0</v>
      </c>
      <c r="K22" s="16">
        <f>_xlfn.IFNA(VLOOKUP("ЕДДС",'[20]1'!$B$2:$E$60,4,0)/86400, "")</f>
        <v>0</v>
      </c>
      <c r="L22" s="16" t="str">
        <f>_xlfn.IFNA(VLOOKUP("ЕДДС",'[20]1'!$B$1:$E$60,1,0),"")</f>
        <v>ЕДДС</v>
      </c>
      <c r="M22" s="15">
        <f>_xlfn.IFNA(VLOOKUP("ЕДДС",'[17]1'!$B$2:$D$60000,2,0), "x")+608</f>
        <v>608</v>
      </c>
      <c r="N22" s="23" t="s">
        <v>31</v>
      </c>
    </row>
    <row r="23" spans="1:14" ht="15.75" x14ac:dyDescent="0.2">
      <c r="A23" s="28" t="s">
        <v>32</v>
      </c>
      <c r="B23" s="15">
        <f>_xlfn.IFNA(VLOOKUP($A23&amp;" ЕДДС",'[17]1'!$B$2:$D$60000,2,0), "x")</f>
        <v>0</v>
      </c>
      <c r="C23" s="12">
        <f>'[18]1'!$C$61</f>
        <v>982</v>
      </c>
      <c r="D23" s="13">
        <f>_xlfn.IFNA(VLOOKUP($N23,'[19]1'!$A$2:$B$28,2,0), "x")</f>
        <v>210</v>
      </c>
      <c r="E23" s="24">
        <f t="shared" si="0"/>
        <v>-210</v>
      </c>
      <c r="F23" s="12">
        <f>C23-H23-'[18]1'!$C$59</f>
        <v>869</v>
      </c>
      <c r="G23" s="15">
        <f>_xlfn.IFNA(VLOOKUP($A23&amp;" ЕДДС",'[17]1'!$B$2:$D$60000,3,0), "x")</f>
        <v>0</v>
      </c>
      <c r="H23" s="12">
        <f>'[18]1'!$C$60</f>
        <v>74</v>
      </c>
      <c r="I23" s="16">
        <f>_xlfn.IFNA(VLOOKUP($A23&amp;" ЕДДС",'[20]1'!$B$2:$E$60,2,0)/86400, "")</f>
        <v>4.2824074074074075E-4</v>
      </c>
      <c r="J23" s="16">
        <f>_xlfn.IFNA(VLOOKUP($A23&amp;" ЕДДС",'[20]1'!$B$2:$E$60,3,0)/86400, "")</f>
        <v>0</v>
      </c>
      <c r="K23" s="16">
        <f>_xlfn.IFNA(VLOOKUP($A23&amp;" ЕДДС",'[20]1'!$B$2:$E$60,4,0)/86400, "")</f>
        <v>0</v>
      </c>
      <c r="L23" s="16" t="str">
        <f>_xlfn.IFNA(VLOOKUP($A23&amp;" ЕДДС",'[20]1'!$B$1:$E$60,1,0),"")</f>
        <v>Смоленский район ЕДДС</v>
      </c>
      <c r="M23" s="15">
        <f>_xlfn.IFNA(VLOOKUP($A23&amp;" ЕДДС",'[17]1'!$B$2:$D$60000,2,0),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ЕДДС",'[17]1'!$B$2:$D$60000,2,0), "x")</f>
        <v>0</v>
      </c>
      <c r="C24" s="12">
        <f>'[18]1'!$C$64</f>
        <v>174</v>
      </c>
      <c r="D24" s="13">
        <f>_xlfn.IFNA(VLOOKUP($A24,'[19]1'!$A$2:$B$28,2,0), "x")</f>
        <v>39</v>
      </c>
      <c r="E24" s="14">
        <f t="shared" si="0"/>
        <v>-39</v>
      </c>
      <c r="F24" s="12">
        <f>C24-H24-'[18]1'!$C$62</f>
        <v>130</v>
      </c>
      <c r="G24" s="15">
        <f>_xlfn.IFNA(VLOOKUP($A24&amp;" ЕДДС",'[17]1'!$B$2:$D$60000,3,0), "x")</f>
        <v>0</v>
      </c>
      <c r="H24" s="12">
        <f>'[18]1'!$C$63</f>
        <v>31</v>
      </c>
      <c r="I24" s="16">
        <f>_xlfn.IFNA(VLOOKUP($A24&amp;" ЕДДС",'[20]1'!$B$2:$E$60,2,0)/86400, "")</f>
        <v>4.3981481481481481E-4</v>
      </c>
      <c r="J24" s="16">
        <f>_xlfn.IFNA(VLOOKUP($A24&amp;" ЕДДС",'[20]1'!$B$2:$E$60,3,0)/86400, "")</f>
        <v>0</v>
      </c>
      <c r="K24" s="16">
        <f>_xlfn.IFNA(VLOOKUP($A24&amp;" ЕДДС",'[20]1'!$B$2:$E$60,4,0)/86400, "")</f>
        <v>0</v>
      </c>
      <c r="L24" s="16" t="str">
        <f>_xlfn.IFNA(VLOOKUP($A24&amp;" ЕДДС",'[20]1'!$B$1:$E$60,1,0),"")</f>
        <v>Сычевский ЕДДС</v>
      </c>
      <c r="M24" s="15">
        <f>_xlfn.IFNA(VLOOKUP($A24&amp;" ЕДДС",'[17]1'!$B$2:$D$60000,2,0),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ЕДДС",'[17]1'!$B$2:$D$60000,2,0), "x")</f>
        <v>0</v>
      </c>
      <c r="C25" s="12">
        <f>'[18]1'!$C$67</f>
        <v>110</v>
      </c>
      <c r="D25" s="13">
        <f>_xlfn.IFNA(VLOOKUP($A25,'[19]1'!$A$2:$B$28,2,0), "x")</f>
        <v>39</v>
      </c>
      <c r="E25" s="14">
        <f t="shared" si="0"/>
        <v>-39</v>
      </c>
      <c r="F25" s="12">
        <f>C25-H25-'[18]1'!$C$65</f>
        <v>78</v>
      </c>
      <c r="G25" s="15">
        <f>_xlfn.IFNA(VLOOKUP($A25&amp;" ЕДДС",'[17]1'!$B$2:$D$60000,3,0), "x")</f>
        <v>0</v>
      </c>
      <c r="H25" s="12">
        <f>'[18]1'!$C$66</f>
        <v>32</v>
      </c>
      <c r="I25" s="16">
        <f>_xlfn.IFNA(VLOOKUP($A25&amp;" ЕДДС",'[20]1'!$B$2:$E$60,2,0)/86400, "")</f>
        <v>4.7453703703703704E-4</v>
      </c>
      <c r="J25" s="16">
        <f>_xlfn.IFNA(VLOOKUP($A25&amp;" ЕДДС",'[20]1'!$B$2:$E$60,3,0)/86400, "")</f>
        <v>0</v>
      </c>
      <c r="K25" s="16">
        <f>_xlfn.IFNA(VLOOKUP($A25&amp;" ЕДДС",'[20]1'!$B$2:$E$60,4,0)/86400, "")</f>
        <v>0</v>
      </c>
      <c r="L25" s="16" t="str">
        <f>_xlfn.IFNA(VLOOKUP($A25&amp;" ЕДДС",'[20]1'!$B$1:$E$60,1,0),"")</f>
        <v>Темкинский ЕДДС</v>
      </c>
      <c r="M25" s="15">
        <f>_xlfn.IFNA(VLOOKUP($A25&amp;" ЕДДС",'[17]1'!$B$2:$D$60000,2,0),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ЕДДС",'[17]1'!$B$2:$D$60000,2,0), "x")</f>
        <v>0</v>
      </c>
      <c r="C26" s="12">
        <f>'[18]1'!$C$70</f>
        <v>170</v>
      </c>
      <c r="D26" s="13">
        <f>_xlfn.IFNA(VLOOKUP($A26,'[19]1'!$A$2:$B$28,2,0), "x")</f>
        <v>40</v>
      </c>
      <c r="E26" s="14">
        <f t="shared" si="0"/>
        <v>-40</v>
      </c>
      <c r="F26" s="12">
        <f>C26-H26-'[18]1'!$C$68</f>
        <v>124</v>
      </c>
      <c r="G26" s="15">
        <f>_xlfn.IFNA(VLOOKUP($A26&amp;" ЕДДС",'[17]1'!$B$2:$D$60000,3,0), "x")</f>
        <v>0</v>
      </c>
      <c r="H26" s="12">
        <f>'[18]1'!$C$69</f>
        <v>38</v>
      </c>
      <c r="I26" s="16">
        <f>_xlfn.IFNA(VLOOKUP($A26&amp;" ЕДДС",'[20]1'!$B$2:$E$60,2,0)/86400, "")</f>
        <v>3.5069444444444445E-3</v>
      </c>
      <c r="J26" s="16">
        <f>_xlfn.IFNA(VLOOKUP($A26&amp;" ЕДДС",'[20]1'!$B$2:$E$60,3,0)/86400, "")</f>
        <v>0</v>
      </c>
      <c r="K26" s="16">
        <f>_xlfn.IFNA(VLOOKUP($A26&amp;" ЕДДС",'[20]1'!$B$2:$E$60,4,0)/86400, "")</f>
        <v>0</v>
      </c>
      <c r="L26" s="16" t="str">
        <f>_xlfn.IFNA(VLOOKUP($A26&amp;" ЕДДС",'[20]1'!$B$1:$E$60,1,0),"")</f>
        <v>Угранский ЕДДС</v>
      </c>
      <c r="M26" s="15">
        <f>_xlfn.IFNA(VLOOKUP($A26&amp;" ЕДДС",'[17]1'!$B$2:$D$60000,2,0),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ЕДДС",'[17]1'!$B$2:$D$60000,2,0), "x")</f>
        <v>0</v>
      </c>
      <c r="C27" s="12">
        <f>'[18]1'!$C$73</f>
        <v>150</v>
      </c>
      <c r="D27" s="13">
        <f>_xlfn.IFNA(VLOOKUP($N27,'[19]1'!$A$2:$B$28,2,0), "x")</f>
        <v>14</v>
      </c>
      <c r="E27" s="14">
        <f t="shared" si="0"/>
        <v>-14</v>
      </c>
      <c r="F27" s="12">
        <f>C27-H27-'[18]1'!$C$71</f>
        <v>133</v>
      </c>
      <c r="G27" s="15">
        <f>_xlfn.IFNA(VLOOKUP($A27&amp;" ЕДДС",'[17]1'!$B$2:$D$60000,3,0), "x")</f>
        <v>0</v>
      </c>
      <c r="H27" s="12">
        <f>'[18]1'!$C$72</f>
        <v>7</v>
      </c>
      <c r="I27" s="16">
        <f>_xlfn.IFNA(VLOOKUP($A27&amp;" ЕДДС",'[20]1'!$B$2:$E$60,2,0)/86400, "")</f>
        <v>1.4351851851851852E-3</v>
      </c>
      <c r="J27" s="16">
        <f>_xlfn.IFNA(VLOOKUP($A27&amp;" ЕДДС",'[20]1'!$B$2:$E$60,3,0)/86400, "")</f>
        <v>0</v>
      </c>
      <c r="K27" s="16">
        <f>_xlfn.IFNA(VLOOKUP($A27&amp;" ЕДДС",'[20]1'!$B$2:$E$60,4,0)/86400, "")</f>
        <v>0</v>
      </c>
      <c r="L27" s="16" t="str">
        <f>_xlfn.IFNA(VLOOKUP($A27&amp;" ЕДДС",'[20]1'!$B$1:$E$60,1,0),"")</f>
        <v>Х.-Жирковский ЕДДС</v>
      </c>
      <c r="M27" s="15">
        <f>_xlfn.IFNA(VLOOKUP($A27&amp;" ЕДДС",'[17]1'!$B$2:$D$60000,2,0),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ЕДДС",'[17]1'!$B$2:$D$60000,2,0), "x")</f>
        <v>0</v>
      </c>
      <c r="C28" s="12">
        <f>'[18]1'!$C$76</f>
        <v>102</v>
      </c>
      <c r="D28" s="13">
        <f>_xlfn.IFNA(VLOOKUP($A28,'[19]1'!$A$2:$B$28,2,0), "x")</f>
        <v>12</v>
      </c>
      <c r="E28" s="14">
        <f t="shared" si="0"/>
        <v>-12</v>
      </c>
      <c r="F28" s="12">
        <f>C28-H28-'[18]1'!$C$74</f>
        <v>80</v>
      </c>
      <c r="G28" s="15">
        <f>_xlfn.IFNA(VLOOKUP($A28&amp;" ЕДДС",'[17]1'!$B$2:$D$60000,3,0), "x")</f>
        <v>0</v>
      </c>
      <c r="H28" s="12">
        <f>'[18]1'!$C$75</f>
        <v>17</v>
      </c>
      <c r="I28" s="16">
        <f>_xlfn.IFNA(VLOOKUP($A28&amp;" ЕДДС",'[20]1'!$B$2:$E$60,2,0)/86400, "")</f>
        <v>4.2245370370370371E-3</v>
      </c>
      <c r="J28" s="16">
        <f>_xlfn.IFNA(VLOOKUP($A28&amp;" ЕДДС",'[20]1'!$B$2:$E$60,3,0)/86400, "")</f>
        <v>0</v>
      </c>
      <c r="K28" s="16">
        <f>_xlfn.IFNA(VLOOKUP($A28&amp;" ЕДДС",'[20]1'!$B$2:$E$60,4,0)/86400, "")</f>
        <v>0</v>
      </c>
      <c r="L28" s="16" t="str">
        <f>_xlfn.IFNA(VLOOKUP($A28&amp;" ЕДДС",'[20]1'!$B$1:$E$60,1,0),"")</f>
        <v>Хиславичский ЕДДС</v>
      </c>
      <c r="M28" s="15">
        <f>_xlfn.IFNA(VLOOKUP($A28&amp;" ЕДДС",'[17]1'!$B$2:$D$60000,2,0),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ЕДДС",'[17]1'!$B$2:$D$60000,2,0), "x")</f>
        <v>0</v>
      </c>
      <c r="C29" s="12">
        <f>'[18]1'!$C$79</f>
        <v>129</v>
      </c>
      <c r="D29" s="13">
        <f>_xlfn.IFNA(VLOOKUP($A29,'[19]1'!$A$2:$B$28,2,0), "x")</f>
        <v>15</v>
      </c>
      <c r="E29" s="14">
        <f t="shared" si="0"/>
        <v>-15</v>
      </c>
      <c r="F29" s="12">
        <f>C29-H29-'[18]1'!$C$77</f>
        <v>114</v>
      </c>
      <c r="G29" s="15">
        <f>_xlfn.IFNA(VLOOKUP($A29&amp;" ЕДДС",'[17]1'!$B$2:$D$60000,3,0), "x")</f>
        <v>0</v>
      </c>
      <c r="H29" s="12">
        <f>'[18]1'!$C$78</f>
        <v>8</v>
      </c>
      <c r="I29" s="16">
        <f>_xlfn.IFNA(VLOOKUP($A29&amp;" ЕДДС",'[20]1'!$B$2:$E$60,2,0)/86400, "")</f>
        <v>8.3333333333333339E-4</v>
      </c>
      <c r="J29" s="16">
        <f>_xlfn.IFNA(VLOOKUP($A29&amp;" ЕДДС",'[20]1'!$B$2:$E$60,3,0)/86400, "")</f>
        <v>0</v>
      </c>
      <c r="K29" s="16">
        <f>_xlfn.IFNA(VLOOKUP($A29&amp;" ЕДДС",'[20]1'!$B$2:$E$60,4,0)/86400, "")</f>
        <v>0</v>
      </c>
      <c r="L29" s="16" t="str">
        <f>_xlfn.IFNA(VLOOKUP($A29&amp;" ЕДДС",'[20]1'!$B$1:$E$60,1,0),"")</f>
        <v>Шумячский ЕДДС</v>
      </c>
      <c r="M29" s="15">
        <f>_xlfn.IFNA(VLOOKUP($A29&amp;" ЕДДС",'[17]1'!$B$2:$D$60000,2,0),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ЕДДС",'[17]1'!$B$2:$D$60000,2,0), "x")</f>
        <v>0</v>
      </c>
      <c r="C30" s="12">
        <f>'[18]1'!$C$82</f>
        <v>1038</v>
      </c>
      <c r="D30" s="13">
        <f>_xlfn.IFNA(VLOOKUP($A30,'[19]1'!$A$2:$B$30,2,0), "x")</f>
        <v>0</v>
      </c>
      <c r="E30" s="14">
        <f t="shared" si="0"/>
        <v>0</v>
      </c>
      <c r="F30" s="12">
        <f>C30-H30-'[18]1'!$C$80</f>
        <v>835</v>
      </c>
      <c r="G30" s="15">
        <f>_xlfn.IFNA(VLOOKUP($A30&amp;" ЕДДС",'[17]1'!$B$2:$D$60000,3,0), "x")</f>
        <v>0</v>
      </c>
      <c r="H30" s="12">
        <f>'[18]1'!$C$81</f>
        <v>121</v>
      </c>
      <c r="I30" s="16">
        <f>_xlfn.IFNA(VLOOKUP($A30&amp;" ЕДДС",'[20]1'!$B$2:$E$60,2,0)/86400, "")</f>
        <v>1.9444444444444444E-3</v>
      </c>
      <c r="J30" s="16">
        <f>_xlfn.IFNA(VLOOKUP($A30&amp;" ЕДДС",'[20]1'!$B$2:$E$60,3,0)/86400, "")</f>
        <v>0</v>
      </c>
      <c r="K30" s="16">
        <f>_xlfn.IFNA(VLOOKUP($A30&amp;" ЕДДС",'[20]1'!$B$2:$E$60,4,0)/86400, "")</f>
        <v>0</v>
      </c>
      <c r="L30" s="16" t="str">
        <f>_xlfn.IFNA(VLOOKUP($A30&amp;" ЕДДС",'[20]1'!$B$1:$E$60,1,0),"")</f>
        <v>Ярцевский ЕДДС</v>
      </c>
      <c r="M30" s="15">
        <f>_xlfn.IFNA(VLOOKUP($A30&amp;" ЕДДС",'[17]1'!$B$2:$D$60000,2,0), "x")</f>
        <v>0</v>
      </c>
      <c r="N30" s="20" t="s">
        <v>41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39" priority="2" operator="equal">
      <formula>0</formula>
    </cfRule>
    <cfRule type="cellIs" dxfId="38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  <c r="M3" s="27" t="s">
        <v>42</v>
      </c>
    </row>
    <row r="4" spans="1:14" ht="15.75" x14ac:dyDescent="0.25">
      <c r="A4" s="10" t="s">
        <v>10</v>
      </c>
      <c r="B4" s="15">
        <f>_xlfn.IFNA(VLOOKUP($A4&amp;" ЕДДС",'[21]1'!$B$2:$F$60000,4,0), "x")</f>
        <v>0</v>
      </c>
      <c r="C4" s="12">
        <f>'[22]1'!$C$4</f>
        <v>121</v>
      </c>
      <c r="D4" s="13">
        <f>_xlfn.IFNA(VLOOKUP($A4,'[23]1'!$A$2:$B$28,2,0), "x")</f>
        <v>12</v>
      </c>
      <c r="E4" s="14">
        <f t="shared" ref="E4:E30" si="0">B4-D4-G4</f>
        <v>-12</v>
      </c>
      <c r="F4" s="12">
        <f>C4-H4-'[22]1'!$C$2</f>
        <v>99</v>
      </c>
      <c r="G4" s="15">
        <f>_xlfn.IFNA(VLOOKUP($A4&amp;" ЕДДС",'[21]1'!$B$2:$F$60000,5,0), "x")</f>
        <v>0</v>
      </c>
      <c r="H4" s="12">
        <f>'[22]1'!$C$3</f>
        <v>17</v>
      </c>
      <c r="I4" s="16">
        <f>_xlfn.IFNA(VLOOKUP($A4&amp;" ЕДДС",'[24]1'!$B$2:$E$60,2,0)/86400, "")</f>
        <v>5.1504629629629626E-3</v>
      </c>
      <c r="J4" s="16">
        <f>_xlfn.IFNA(VLOOKUP($A4&amp;" ЕДДС",'[24]1'!$B$2:$E$60,3,0)/86400, "")</f>
        <v>0</v>
      </c>
      <c r="K4" s="16">
        <f>_xlfn.IFNA(VLOOKUP($A4&amp;" ЕДДС",'[24]1'!$B$2:$E$60,4,0)/86400, "")</f>
        <v>0</v>
      </c>
      <c r="L4" s="16" t="str">
        <f>_xlfn.IFNA(VLOOKUP($A4&amp;" ЕДДС",'[24]1'!$B$1:$E$60,1,0),"")</f>
        <v>Велижский ЕДДС</v>
      </c>
      <c r="M4" s="15">
        <f>_xlfn.IFNA(VLOOKUP($A4&amp;" ЕДДС",'[21]1'!$B$2:$F$60000,4,0),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ЕДДС",'[21]1'!$B$2:$F$60000,4,0), "x")</f>
        <v>0</v>
      </c>
      <c r="C5" s="12">
        <f>'[22]1'!$C$7</f>
        <v>1402</v>
      </c>
      <c r="D5" s="13">
        <f>_xlfn.IFNA(VLOOKUP($A5,'[23]1'!$A$2:$B$28,2,0), "x")</f>
        <v>286</v>
      </c>
      <c r="E5" s="14">
        <f t="shared" si="0"/>
        <v>-286</v>
      </c>
      <c r="F5" s="12">
        <f>C5-H5-'[22]1'!$C$5</f>
        <v>1100</v>
      </c>
      <c r="G5" s="15">
        <f>_xlfn.IFNA(VLOOKUP($A5&amp;" ЕДДС",'[21]1'!$B$2:$F$60000,5,0), "x")</f>
        <v>0</v>
      </c>
      <c r="H5" s="12">
        <f>'[22]1'!$C$6</f>
        <v>197</v>
      </c>
      <c r="I5" s="16">
        <f>_xlfn.IFNA(VLOOKUP($A5&amp;" ЕДДС",'[24]1'!$B$2:$E$60,2,0)/86400, "")</f>
        <v>1.9907407407407408E-3</v>
      </c>
      <c r="J5" s="16">
        <f>_xlfn.IFNA(VLOOKUP($A5&amp;" ЕДДС",'[24]1'!$B$2:$E$60,3,0)/86400, "")</f>
        <v>0</v>
      </c>
      <c r="K5" s="16">
        <f>_xlfn.IFNA(VLOOKUP($A5&amp;" ЕДДС",'[24]1'!$B$2:$E$60,4,0)/86400, "")</f>
        <v>0</v>
      </c>
      <c r="L5" s="16" t="str">
        <f>_xlfn.IFNA(VLOOKUP($A5&amp;" ЕДДС",'[24]1'!$B$1:$E$60,1,0),"")</f>
        <v>Вяземский ЕДДС</v>
      </c>
      <c r="M5" s="15">
        <f>_xlfn.IFNA(VLOOKUP($A5&amp;" ЕДДС",'[21]1'!$B$2:$F$60000,4,0),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ЕДДС",'[21]1'!$B$2:$F$60000,4,0), "x")</f>
        <v>0</v>
      </c>
      <c r="C6" s="12">
        <f>'[22]1'!$C$10</f>
        <v>8</v>
      </c>
      <c r="D6" s="13">
        <f>_xlfn.IFNA(VLOOKUP($A6,'[23]1'!$A$2:$B$28,2,0), "x")</f>
        <v>157</v>
      </c>
      <c r="E6" s="14">
        <f t="shared" si="0"/>
        <v>-157</v>
      </c>
      <c r="F6" s="12">
        <f>C6-H6-'[22]1'!$C$8</f>
        <v>3</v>
      </c>
      <c r="G6" s="15">
        <f>_xlfn.IFNA(VLOOKUP($A6&amp;" ЕДДС",'[21]1'!$B$2:$F$60000,5,0), "x")</f>
        <v>0</v>
      </c>
      <c r="H6" s="12">
        <f>'[22]1'!$C$9</f>
        <v>2</v>
      </c>
      <c r="I6" s="16">
        <f>_xlfn.IFNA(VLOOKUP($A6&amp;" ЕДДС",'[24]1'!$B$2:$E$60,2,0)/86400, "")</f>
        <v>1.0532407407407407E-3</v>
      </c>
      <c r="J6" s="16">
        <f>_xlfn.IFNA(VLOOKUP($A6&amp;" ЕДДС",'[24]1'!$B$2:$E$60,3,0)/86400, "")</f>
        <v>0</v>
      </c>
      <c r="K6" s="16">
        <f>_xlfn.IFNA(VLOOKUP($A6&amp;" ЕДДС",'[24]1'!$B$2:$E$60,4,0)/86400, "")</f>
        <v>0</v>
      </c>
      <c r="L6" s="16" t="str">
        <f>_xlfn.IFNA(VLOOKUP($A6&amp;" ЕДДС",'[24]1'!$B$1:$E$60,1,0),"")</f>
        <v>Гагаринский ЕДДС</v>
      </c>
      <c r="M6" s="15">
        <f>_xlfn.IFNA(VLOOKUP($A6&amp;" ЕДДС",'[21]1'!$B$2:$F$60000,4,0), "x")</f>
        <v>0</v>
      </c>
      <c r="N6" s="6"/>
    </row>
    <row r="7" spans="1:14" ht="15.75" x14ac:dyDescent="0.25">
      <c r="A7" s="10" t="s">
        <v>13</v>
      </c>
      <c r="B7" s="15">
        <f>_xlfn.IFNA(VLOOKUP($A7&amp;" ЕДДС",'[21]1'!$B$2:$F$60000,4,0), "x")</f>
        <v>0</v>
      </c>
      <c r="C7" s="12">
        <f>'[22]1'!$C$13</f>
        <v>0</v>
      </c>
      <c r="D7" s="13">
        <f>_xlfn.IFNA(VLOOKUP($A7,'[23]1'!$A$2:$B$28,2,0), "x")</f>
        <v>7</v>
      </c>
      <c r="E7" s="14">
        <f t="shared" si="0"/>
        <v>-7</v>
      </c>
      <c r="F7" s="12">
        <f>C7-H7-'[22]1'!$C$11</f>
        <v>0</v>
      </c>
      <c r="G7" s="15">
        <f>_xlfn.IFNA(VLOOKUP($A7&amp;" ЕДДС",'[21]1'!$B$2:$F$60000,5,0), "x")</f>
        <v>0</v>
      </c>
      <c r="H7" s="12">
        <f>'[22]1'!$C$12</f>
        <v>0</v>
      </c>
      <c r="I7" s="16">
        <f>_xlfn.IFNA(VLOOKUP($A7&amp;" ЕДДС",'[24]1'!$B$2:$E$60,2,0)/86400, "")</f>
        <v>2.5462962962962961E-4</v>
      </c>
      <c r="J7" s="16">
        <f>_xlfn.IFNA(VLOOKUP($A7&amp;" ЕДДС",'[24]1'!$B$2:$E$60,3,0)/86400, "")</f>
        <v>0</v>
      </c>
      <c r="K7" s="16">
        <f>_xlfn.IFNA(VLOOKUP($A7&amp;" ЕДДС",'[24]1'!$B$2:$E$60,4,0)/86400, "")</f>
        <v>0</v>
      </c>
      <c r="L7" s="16" t="str">
        <f>_xlfn.IFNA(VLOOKUP($A7&amp;" ЕДДС",'[24]1'!$B$1:$E$60,1,0),"")</f>
        <v>Глинковский ЕДДС</v>
      </c>
      <c r="M7" s="15">
        <f>_xlfn.IFNA(VLOOKUP($A7&amp;" ЕДДС",'[21]1'!$B$2:$F$60000,4,0), "x")</f>
        <v>0</v>
      </c>
      <c r="N7" s="6"/>
    </row>
    <row r="8" spans="1:14" ht="15.75" x14ac:dyDescent="0.25">
      <c r="A8" s="10" t="s">
        <v>15</v>
      </c>
      <c r="B8" s="15">
        <f>_xlfn.IFNA(VLOOKUP($A8&amp;" ЕДДС",'[21]1'!$B$2:$F$60000,4,0), "x")</f>
        <v>0</v>
      </c>
      <c r="C8" s="12">
        <f>'[22]1'!$C$16</f>
        <v>65</v>
      </c>
      <c r="D8" s="13">
        <f>_xlfn.IFNA(VLOOKUP($A8,'[23]1'!$A$2:$B$28,2,0), "x")</f>
        <v>30</v>
      </c>
      <c r="E8" s="14">
        <f t="shared" si="0"/>
        <v>-30</v>
      </c>
      <c r="F8" s="12">
        <f>C8-H8-'[22]1'!$C$14</f>
        <v>49</v>
      </c>
      <c r="G8" s="15">
        <f>_xlfn.IFNA(VLOOKUP($A8&amp;" ЕДДС",'[21]1'!$B$2:$F$60000,5,0), "x")</f>
        <v>0</v>
      </c>
      <c r="H8" s="12">
        <f>'[22]1'!$C$15</f>
        <v>7</v>
      </c>
      <c r="I8" s="16">
        <f>_xlfn.IFNA(VLOOKUP($A8&amp;" ЕДДС",'[24]1'!$B$2:$E$60,2,0)/86400, "")</f>
        <v>8.7962962962962962E-4</v>
      </c>
      <c r="J8" s="16">
        <f>_xlfn.IFNA(VLOOKUP($A8&amp;" ЕДДС",'[24]1'!$B$2:$E$60,3,0)/86400, "")</f>
        <v>0</v>
      </c>
      <c r="K8" s="16">
        <f>_xlfn.IFNA(VLOOKUP($A8&amp;" ЕДДС",'[24]1'!$B$2:$E$60,4,0)/86400, "")</f>
        <v>0</v>
      </c>
      <c r="L8" s="16" t="str">
        <f>_xlfn.IFNA(VLOOKUP($A8&amp;" ЕДДС",'[24]1'!$B$1:$E$60,1,0),"")</f>
        <v>Демидовский ЕДДС</v>
      </c>
      <c r="M8" s="15">
        <f>_xlfn.IFNA(VLOOKUP($A8&amp;" ЕДДС",'[21]1'!$B$2:$F$60000,4,0),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ЕДДС",'[21]1'!$B$2:$F$60000,4,0), "x")</f>
        <v>0</v>
      </c>
      <c r="C9" s="12">
        <f>'[22]1'!$C$19</f>
        <v>267</v>
      </c>
      <c r="D9" s="13">
        <f>_xlfn.IFNA(VLOOKUP($N9,'[23]1'!$A$2:$B$28,2,0), "x")</f>
        <v>63</v>
      </c>
      <c r="E9" s="14">
        <f t="shared" si="0"/>
        <v>-63</v>
      </c>
      <c r="F9" s="12">
        <f>C9-H9-'[22]1'!$C$17</f>
        <v>201</v>
      </c>
      <c r="G9" s="15">
        <f>_xlfn.IFNA(VLOOKUP($A9&amp;" ЕДДС",'[21]1'!$B$2:$F$60000,5,0), "x")</f>
        <v>0</v>
      </c>
      <c r="H9" s="12">
        <f>'[22]1'!$C$18</f>
        <v>36</v>
      </c>
      <c r="I9" s="16">
        <f>_xlfn.IFNA(VLOOKUP($A9&amp;" ЕДДС",'[24]1'!$B$2:$E$60,2,0)/86400, "")</f>
        <v>9.7222222222222219E-4</v>
      </c>
      <c r="J9" s="16">
        <f>_xlfn.IFNA(VLOOKUP($A9&amp;" ЕДДС",'[24]1'!$B$2:$E$60,3,0)/86400, "")</f>
        <v>0</v>
      </c>
      <c r="K9" s="16">
        <f>_xlfn.IFNA(VLOOKUP($A9&amp;" ЕДДС",'[24]1'!$B$2:$E$60,4,0)/86400, "")</f>
        <v>0</v>
      </c>
      <c r="L9" s="16" t="str">
        <f>_xlfn.IFNA(VLOOKUP($A9&amp;" ЕДДС",'[24]1'!$B$1:$E$60,1,0),"")</f>
        <v>Десногорск ЕДДС</v>
      </c>
      <c r="M9" s="15">
        <f>_xlfn.IFNA(VLOOKUP($A9&amp;" ЕДДС",'[21]1'!$B$2:$F$60000,4,0),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ЕДДС",'[21]1'!$B$2:$F$60000,4,0), "x")</f>
        <v>0</v>
      </c>
      <c r="C10" s="12">
        <f>'[22]1'!$C$22</f>
        <v>281</v>
      </c>
      <c r="D10" s="13">
        <f>_xlfn.IFNA(VLOOKUP($A10,'[23]1'!$A$2:$B$28,2,0), "x")</f>
        <v>27</v>
      </c>
      <c r="E10" s="14">
        <f t="shared" si="0"/>
        <v>-27</v>
      </c>
      <c r="F10" s="12">
        <f>C10-H10-'[22]1'!$C$20</f>
        <v>213</v>
      </c>
      <c r="G10" s="15">
        <f>_xlfn.IFNA(VLOOKUP($A10&amp;" ЕДДС",'[21]1'!$B$2:$F$60000,5,0), "x")</f>
        <v>0</v>
      </c>
      <c r="H10" s="12">
        <f>'[22]1'!$C$21</f>
        <v>43</v>
      </c>
      <c r="I10" s="16">
        <f>_xlfn.IFNA(VLOOKUP($A10&amp;" ЕДДС",'[24]1'!$B$2:$E$60,2,0)/86400, "")</f>
        <v>9.9537037037037042E-4</v>
      </c>
      <c r="J10" s="16">
        <f>_xlfn.IFNA(VLOOKUP($A10&amp;" ЕДДС",'[24]1'!$B$2:$E$60,3,0)/86400, "")</f>
        <v>0</v>
      </c>
      <c r="K10" s="16">
        <f>_xlfn.IFNA(VLOOKUP($A10&amp;" ЕДДС",'[24]1'!$B$2:$E$60,4,0)/86400, "")</f>
        <v>0</v>
      </c>
      <c r="L10" s="16" t="str">
        <f>_xlfn.IFNA(VLOOKUP($A10&amp;" ЕДДС",'[24]1'!$B$1:$E$60,1,0),"")</f>
        <v>Дорогобужский ЕДДС</v>
      </c>
      <c r="M10" s="15">
        <f>_xlfn.IFNA(VLOOKUP($A10&amp;" ЕДДС",'[21]1'!$B$2:$F$60000,4,0),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ЕДДС",'[21]1'!$B$2:$F$60000,4,0), "x")</f>
        <v>0</v>
      </c>
      <c r="C11" s="12">
        <f>'[22]1'!$C$25</f>
        <v>147</v>
      </c>
      <c r="D11" s="13">
        <f>_xlfn.IFNA(VLOOKUP($A11,'[23]1'!$A$2:$B$28,2,0), "x")</f>
        <v>18</v>
      </c>
      <c r="E11" s="14">
        <f t="shared" si="0"/>
        <v>-18</v>
      </c>
      <c r="F11" s="12">
        <f>C11-H11-'[22]1'!$C$23</f>
        <v>129</v>
      </c>
      <c r="G11" s="15">
        <f>_xlfn.IFNA(VLOOKUP($A11&amp;" ЕДДС",'[21]1'!$B$2:$F$60000,5,0), "x")</f>
        <v>0</v>
      </c>
      <c r="H11" s="12">
        <f>'[22]1'!$C$24</f>
        <v>9</v>
      </c>
      <c r="I11" s="16">
        <f>_xlfn.IFNA(VLOOKUP($A11&amp;" ЕДДС",'[24]1'!$B$2:$E$60,2,0)/86400, "")</f>
        <v>4.0740740740740737E-3</v>
      </c>
      <c r="J11" s="16">
        <f>_xlfn.IFNA(VLOOKUP($A11&amp;" ЕДДС",'[24]1'!$B$2:$E$60,3,0)/86400, "")</f>
        <v>0</v>
      </c>
      <c r="K11" s="16">
        <f>_xlfn.IFNA(VLOOKUP($A11&amp;" ЕДДС",'[24]1'!$B$2:$E$60,4,0)/86400, "")</f>
        <v>0</v>
      </c>
      <c r="L11" s="16" t="str">
        <f>_xlfn.IFNA(VLOOKUP($A11&amp;" ЕДДС",'[24]1'!$B$1:$E$60,1,0),"")</f>
        <v>Духовщинский ЕДДС</v>
      </c>
      <c r="M11" s="15">
        <f>_xlfn.IFNA(VLOOKUP($A11&amp;" ЕДДС",'[21]1'!$B$2:$F$60000,4,0),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ЕДДС",'[21]1'!$B$2:$F$60000,4,0), "x")</f>
        <v>0</v>
      </c>
      <c r="C12" s="12">
        <f>'[22]1'!$C$28</f>
        <v>178</v>
      </c>
      <c r="D12" s="13">
        <f>_xlfn.IFNA(VLOOKUP($A12,'[23]1'!$A$2:$B$28,2,0), "x")</f>
        <v>42</v>
      </c>
      <c r="E12" s="14">
        <f t="shared" si="0"/>
        <v>-42</v>
      </c>
      <c r="F12" s="12">
        <f>C12-H12-'[22]1'!$C$26</f>
        <v>123</v>
      </c>
      <c r="G12" s="15">
        <f>_xlfn.IFNA(VLOOKUP($A12&amp;" ЕДДС",'[21]1'!$B$2:$F$60000,5,0), "x")</f>
        <v>0</v>
      </c>
      <c r="H12" s="12">
        <f>'[22]1'!$C$27</f>
        <v>50</v>
      </c>
      <c r="I12" s="16">
        <f>_xlfn.IFNA(VLOOKUP($A12&amp;" ЕДДС",'[24]1'!$B$2:$E$60,2,0)/86400, "")</f>
        <v>3.5185185185185185E-3</v>
      </c>
      <c r="J12" s="16">
        <f>_xlfn.IFNA(VLOOKUP($A12&amp;" ЕДДС",'[24]1'!$B$2:$E$60,3,0)/86400, "")</f>
        <v>0</v>
      </c>
      <c r="K12" s="16">
        <f>_xlfn.IFNA(VLOOKUP($A12&amp;" ЕДДС",'[24]1'!$B$2:$E$60,4,0)/86400, "")</f>
        <v>0</v>
      </c>
      <c r="L12" s="16" t="str">
        <f>_xlfn.IFNA(VLOOKUP($A12&amp;" ЕДДС",'[24]1'!$B$1:$E$60,1,0),"")</f>
        <v>Ельнинский ЕДДС</v>
      </c>
      <c r="M12" s="15">
        <f>_xlfn.IFNA(VLOOKUP($A12&amp;" ЕДДС",'[21]1'!$B$2:$F$60000,4,0),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ЕДДС",'[21]1'!$B$2:$F$60000,4,0), "x")</f>
        <v>0</v>
      </c>
      <c r="C13" s="12">
        <f>'[22]1'!$C$31</f>
        <v>0</v>
      </c>
      <c r="D13" s="13">
        <f>_xlfn.IFNA(VLOOKUP($A13,'[23]1'!$A$2:$B$28,2,0), "x")</f>
        <v>6</v>
      </c>
      <c r="E13" s="14">
        <f t="shared" si="0"/>
        <v>-6</v>
      </c>
      <c r="F13" s="12">
        <f>C13-H13-'[22]1'!$C$29</f>
        <v>0</v>
      </c>
      <c r="G13" s="15">
        <f>_xlfn.IFNA(VLOOKUP($A13&amp;" ЕДДС",'[21]1'!$B$2:$F$60000,5,0), "x")</f>
        <v>0</v>
      </c>
      <c r="H13" s="12">
        <f>'[22]1'!$C$30</f>
        <v>0</v>
      </c>
      <c r="I13" s="16">
        <f>_xlfn.IFNA(VLOOKUP($A13&amp;" ЕДДС",'[24]1'!$B$2:$E$60,2,0)/86400, "")</f>
        <v>4.1666666666666669E-4</v>
      </c>
      <c r="J13" s="16">
        <f>_xlfn.IFNA(VLOOKUP($A13&amp;" ЕДДС",'[24]1'!$B$2:$E$60,3,0)/86400, "")</f>
        <v>0</v>
      </c>
      <c r="K13" s="16">
        <f>_xlfn.IFNA(VLOOKUP($A13&amp;" ЕДДС",'[24]1'!$B$2:$E$60,4,0)/86400, "")</f>
        <v>0</v>
      </c>
      <c r="L13" s="16" t="str">
        <f>_xlfn.IFNA(VLOOKUP($A13&amp;" ЕДДС",'[24]1'!$B$1:$E$60,1,0),"")</f>
        <v>Ершичский ЕДДС</v>
      </c>
      <c r="M13" s="15">
        <f>_xlfn.IFNA(VLOOKUP($A13&amp;" ЕДДС",'[21]1'!$B$2:$F$60000,4,0),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ЕДДС",'[21]1'!$B$2:$F$60000,4,0), "x")</f>
        <v>0</v>
      </c>
      <c r="C14" s="12">
        <f>'[22]1'!$C$34</f>
        <v>114</v>
      </c>
      <c r="D14" s="13">
        <f>_xlfn.IFNA(VLOOKUP($A14,'[23]1'!$A$2:$B$28,2,0), "x")</f>
        <v>41</v>
      </c>
      <c r="E14" s="14">
        <f t="shared" si="0"/>
        <v>-41</v>
      </c>
      <c r="F14" s="12">
        <f>C14-H14-'[22]1'!$C$32</f>
        <v>87</v>
      </c>
      <c r="G14" s="15">
        <f>_xlfn.IFNA(VLOOKUP($A14&amp;" ЕДДС",'[21]1'!$B$2:$F$60000,5,0), "x")</f>
        <v>0</v>
      </c>
      <c r="H14" s="12">
        <f>'[22]1'!$C$33</f>
        <v>25</v>
      </c>
      <c r="I14" s="16">
        <f>_xlfn.IFNA(VLOOKUP($A14&amp;" ЕДДС",'[24]1'!$B$2:$E$60,2,0)/86400, "")</f>
        <v>1.3541666666666667E-3</v>
      </c>
      <c r="J14" s="16">
        <f>_xlfn.IFNA(VLOOKUP($A14&amp;" ЕДДС",'[24]1'!$B$2:$E$60,3,0)/86400, "")</f>
        <v>0</v>
      </c>
      <c r="K14" s="16">
        <f>_xlfn.IFNA(VLOOKUP($A14&amp;" ЕДДС",'[24]1'!$B$2:$E$60,4,0)/86400, "")</f>
        <v>0</v>
      </c>
      <c r="L14" s="16" t="str">
        <f>_xlfn.IFNA(VLOOKUP($A14&amp;" ЕДДС",'[24]1'!$B$1:$E$60,1,0),"")</f>
        <v>Кардымовский ЕДДС</v>
      </c>
      <c r="M14" s="15">
        <f>_xlfn.IFNA(VLOOKUP($A14&amp;" ЕДДС",'[21]1'!$B$2:$F$60000,4,0),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ЕДДС",'[21]1'!$B$2:$F$60000,4,0), "x")</f>
        <v>0</v>
      </c>
      <c r="C15" s="12">
        <f>'[22]1'!$C$37</f>
        <v>216</v>
      </c>
      <c r="D15" s="13">
        <f>_xlfn.IFNA(VLOOKUP($A15,'[23]1'!$A$2:$B$28,2,0), "x")</f>
        <v>25</v>
      </c>
      <c r="E15" s="14">
        <f t="shared" si="0"/>
        <v>-25</v>
      </c>
      <c r="F15" s="12">
        <f>C15-H15-'[22]1'!$C$35</f>
        <v>161</v>
      </c>
      <c r="G15" s="15">
        <f>_xlfn.IFNA(VLOOKUP($A15&amp;" ЕДДС",'[21]1'!$B$2:$F$60000,5,0), "x")</f>
        <v>0</v>
      </c>
      <c r="H15" s="12">
        <f>'[22]1'!$C$36</f>
        <v>45</v>
      </c>
      <c r="I15" s="16">
        <f>_xlfn.IFNA(VLOOKUP($A15&amp;" ЕДДС",'[24]1'!$B$2:$E$60,2,0)/86400, "")</f>
        <v>1.8865740740740742E-3</v>
      </c>
      <c r="J15" s="16">
        <f>_xlfn.IFNA(VLOOKUP($A15&amp;" ЕДДС",'[24]1'!$B$2:$E$60,3,0)/86400, "")</f>
        <v>0</v>
      </c>
      <c r="K15" s="16">
        <f>_xlfn.IFNA(VLOOKUP($A15&amp;" ЕДДС",'[24]1'!$B$2:$E$60,4,0)/86400, "")</f>
        <v>0</v>
      </c>
      <c r="L15" s="16" t="str">
        <f>_xlfn.IFNA(VLOOKUP($A15&amp;" ЕДДС",'[24]1'!$B$1:$E$60,1,0),"")</f>
        <v>Краснинский ЕДДС</v>
      </c>
      <c r="M15" s="15">
        <f>_xlfn.IFNA(VLOOKUP($A15&amp;" ЕДДС",'[21]1'!$B$2:$F$60000,4,0),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ЕДДС",'[21]1'!$B$2:$F$60000,4,0), "x")</f>
        <v>0</v>
      </c>
      <c r="C16" s="12">
        <f>'[22]1'!$C$40</f>
        <v>92</v>
      </c>
      <c r="D16" s="13">
        <f>_xlfn.IFNA(VLOOKUP($A16,'[23]1'!$A$2:$B$28,2,0), "x")</f>
        <v>9</v>
      </c>
      <c r="E16" s="14">
        <f t="shared" si="0"/>
        <v>-9</v>
      </c>
      <c r="F16" s="12">
        <f>C16-H16-'[22]1'!$C$38</f>
        <v>77</v>
      </c>
      <c r="G16" s="15">
        <f>_xlfn.IFNA(VLOOKUP($A16&amp;" ЕДДС",'[21]1'!$B$2:$F$60000,5,0), "x")</f>
        <v>0</v>
      </c>
      <c r="H16" s="12">
        <f>'[22]1'!$C$39</f>
        <v>7</v>
      </c>
      <c r="I16" s="16">
        <f>_xlfn.IFNA(VLOOKUP($A16&amp;" ЕДДС",'[24]1'!$B$2:$E$60,2,0)/86400, "")</f>
        <v>1.1226851851851851E-3</v>
      </c>
      <c r="J16" s="16">
        <f>_xlfn.IFNA(VLOOKUP($A16&amp;" ЕДДС",'[24]1'!$B$2:$E$60,3,0)/86400, "")</f>
        <v>0</v>
      </c>
      <c r="K16" s="16">
        <f>_xlfn.IFNA(VLOOKUP($A16&amp;" ЕДДС",'[24]1'!$B$2:$E$60,4,0)/86400, "")</f>
        <v>0</v>
      </c>
      <c r="L16" s="16" t="str">
        <f>_xlfn.IFNA(VLOOKUP($A16&amp;" ЕДДС",'[24]1'!$B$1:$E$60,1,0),"")</f>
        <v>Монастырщинский ЕДДС</v>
      </c>
      <c r="M16" s="15">
        <f>_xlfn.IFNA(VLOOKUP($A16&amp;" ЕДДС",'[21]1'!$B$2:$F$60000,4,0),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ЕДДС",'[21]1'!$B$2:$F$60000,4,0), "x")</f>
        <v>0</v>
      </c>
      <c r="C17" s="12">
        <f>'[22]1'!$C$43</f>
        <v>187</v>
      </c>
      <c r="D17" s="13">
        <f>_xlfn.IFNA(VLOOKUP($A17,'[23]1'!$A$2:$B$28,2,0), "x")</f>
        <v>27</v>
      </c>
      <c r="E17" s="14">
        <f t="shared" si="0"/>
        <v>-27</v>
      </c>
      <c r="F17" s="12">
        <f>C17-H17-'[22]1'!$C$41</f>
        <v>143</v>
      </c>
      <c r="G17" s="15">
        <f>_xlfn.IFNA(VLOOKUP($A17&amp;" ЕДДС",'[21]1'!$B$2:$F$60000,5,0), "x")</f>
        <v>0</v>
      </c>
      <c r="H17" s="12">
        <f>'[22]1'!$C$42</f>
        <v>28</v>
      </c>
      <c r="I17" s="16">
        <f>_xlfn.IFNA(VLOOKUP($A17&amp;" ЕДДС",'[24]1'!$B$2:$E$60,2,0)/86400, "")</f>
        <v>2.4537037037037036E-3</v>
      </c>
      <c r="J17" s="16">
        <f>_xlfn.IFNA(VLOOKUP($A17&amp;" ЕДДС",'[24]1'!$B$2:$E$60,3,0)/86400, "")</f>
        <v>0</v>
      </c>
      <c r="K17" s="16">
        <f>_xlfn.IFNA(VLOOKUP($A17&amp;" ЕДДС",'[24]1'!$B$2:$E$60,4,0)/86400, "")</f>
        <v>0</v>
      </c>
      <c r="L17" s="16" t="str">
        <f>_xlfn.IFNA(VLOOKUP($A17&amp;" ЕДДС",'[24]1'!$B$1:$E$60,1,0),"")</f>
        <v>Новодугинский ЕДДС</v>
      </c>
      <c r="M17" s="15">
        <f>_xlfn.IFNA(VLOOKUP($A17&amp;" ЕДДС",'[21]1'!$B$2:$F$60000,4,0),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ЕДДС",'[21]1'!$B$2:$F$60000,4,0), "x")</f>
        <v>0</v>
      </c>
      <c r="C18" s="12">
        <f>'[22]1'!$C$46</f>
        <v>475</v>
      </c>
      <c r="D18" s="13">
        <f>_xlfn.IFNA(VLOOKUP($A18,'[23]1'!$A$2:$B$28,2,0), "x")</f>
        <v>99</v>
      </c>
      <c r="E18" s="14">
        <f t="shared" si="0"/>
        <v>-99</v>
      </c>
      <c r="F18" s="12">
        <f>C18-H18-'[22]1'!$C$44</f>
        <v>324</v>
      </c>
      <c r="G18" s="15">
        <f>_xlfn.IFNA(VLOOKUP($A18&amp;" ЕДДС",'[21]1'!$B$2:$F$60000,5,0), "x")</f>
        <v>0</v>
      </c>
      <c r="H18" s="12">
        <f>'[22]1'!$C$45</f>
        <v>115</v>
      </c>
      <c r="I18" s="16">
        <f>_xlfn.IFNA(VLOOKUP($A18&amp;" ЕДДС",'[24]1'!$B$2:$E$60,2,0)/86400, "")</f>
        <v>6.4814814814814813E-4</v>
      </c>
      <c r="J18" s="16">
        <f>_xlfn.IFNA(VLOOKUP($A18&amp;" ЕДДС",'[24]1'!$B$2:$E$60,3,0)/86400, "")</f>
        <v>0</v>
      </c>
      <c r="K18" s="16">
        <f>_xlfn.IFNA(VLOOKUP($A18&amp;" ЕДДС",'[24]1'!$B$2:$E$60,4,0)/86400, "")</f>
        <v>0</v>
      </c>
      <c r="L18" s="16" t="str">
        <f>_xlfn.IFNA(VLOOKUP($A18&amp;" ЕДДС",'[24]1'!$B$1:$E$60,1,0),"")</f>
        <v>Починковский ЕДДС</v>
      </c>
      <c r="M18" s="15">
        <f>_xlfn.IFNA(VLOOKUP($A18&amp;" ЕДДС",'[21]1'!$B$2:$F$60000,4,0),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ЕДДС",'[21]1'!$B$2:$F$60000,4,0), "x")</f>
        <v>0</v>
      </c>
      <c r="C19" s="12">
        <f>'[22]1'!$C$49</f>
        <v>862</v>
      </c>
      <c r="D19" s="13">
        <f>_xlfn.IFNA(VLOOKUP($A19,'[23]1'!$A$2:$B$28,2,0), "x")</f>
        <v>176</v>
      </c>
      <c r="E19" s="14">
        <f t="shared" si="0"/>
        <v>-176</v>
      </c>
      <c r="F19" s="12">
        <f>C19-H19-'[22]1'!$C$47</f>
        <v>763</v>
      </c>
      <c r="G19" s="15">
        <f>_xlfn.IFNA(VLOOKUP($A19&amp;" ЕДДС",'[21]1'!$B$2:$F$60000,5,0), "x")</f>
        <v>0</v>
      </c>
      <c r="H19" s="12">
        <f>'[22]1'!$C$48</f>
        <v>66</v>
      </c>
      <c r="I19" s="16">
        <f>_xlfn.IFNA(VLOOKUP($A19&amp;" ЕДДС",'[24]1'!$B$2:$E$60,2,0)/86400, "")</f>
        <v>3.619212962962963E-2</v>
      </c>
      <c r="J19" s="16">
        <f>_xlfn.IFNA(VLOOKUP($A19&amp;" ЕДДС",'[24]1'!$B$2:$E$60,3,0)/86400, "")</f>
        <v>0</v>
      </c>
      <c r="K19" s="16">
        <f>_xlfn.IFNA(VLOOKUP($A19&amp;" ЕДДС",'[24]1'!$B$2:$E$60,4,0)/86400, "")</f>
        <v>0</v>
      </c>
      <c r="L19" s="16" t="str">
        <f>_xlfn.IFNA(VLOOKUP($A19&amp;" ЕДДС",'[24]1'!$B$1:$E$60,1,0),"")</f>
        <v>Рославльский ЕДДС</v>
      </c>
      <c r="M19" s="15">
        <f>_xlfn.IFNA(VLOOKUP($A19&amp;" ЕДДС",'[21]1'!$B$2:$F$60000,4,0),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ЕДДС",'[21]1'!$B$2:$F$60000,4,0), "x")</f>
        <v>0</v>
      </c>
      <c r="C20" s="12">
        <f>'[22]1'!$C$52</f>
        <v>421</v>
      </c>
      <c r="D20" s="13">
        <f>_xlfn.IFNA(VLOOKUP($A20,'[23]1'!$A$2:$B$28,2,0), "x")</f>
        <v>52</v>
      </c>
      <c r="E20" s="14">
        <f t="shared" si="0"/>
        <v>-52</v>
      </c>
      <c r="F20" s="12">
        <f>C20-H20-'[22]1'!$C$50</f>
        <v>353</v>
      </c>
      <c r="G20" s="15">
        <f>_xlfn.IFNA(VLOOKUP($A20&amp;" ЕДДС",'[21]1'!$B$2:$F$60000,5,0), "x")</f>
        <v>0</v>
      </c>
      <c r="H20" s="12">
        <f>'[22]1'!$C$51</f>
        <v>42</v>
      </c>
      <c r="I20" s="16">
        <f>_xlfn.IFNA(VLOOKUP($A20&amp;" ЕДДС",'[24]1'!$B$2:$E$60,2,0)/86400, "")</f>
        <v>6.5972222222222224E-4</v>
      </c>
      <c r="J20" s="16">
        <f>_xlfn.IFNA(VLOOKUP($A20&amp;" ЕДДС",'[24]1'!$B$2:$E$60,3,0)/86400, "")</f>
        <v>0</v>
      </c>
      <c r="K20" s="16">
        <f>_xlfn.IFNA(VLOOKUP($A20&amp;" ЕДДС",'[24]1'!$B$2:$E$60,4,0)/86400, "")</f>
        <v>0</v>
      </c>
      <c r="L20" s="16" t="str">
        <f>_xlfn.IFNA(VLOOKUP($A20&amp;" ЕДДС",'[24]1'!$B$1:$E$60,1,0),"")</f>
        <v>Руднянский ЕДДС</v>
      </c>
      <c r="M20" s="15">
        <f>_xlfn.IFNA(VLOOKUP($A20&amp;" ЕДДС",'[21]1'!$B$2:$F$60000,4,0),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ЕДДС",'[21]1'!$B$2:$F$60000,4,0), "x")</f>
        <v>0</v>
      </c>
      <c r="C21" s="12">
        <f>'[22]1'!$C$55</f>
        <v>696</v>
      </c>
      <c r="D21" s="13">
        <f>_xlfn.IFNA(VLOOKUP($A21,'[23]1'!$A$2:$B$28,2,0), "x")</f>
        <v>139</v>
      </c>
      <c r="E21" s="14">
        <f t="shared" si="0"/>
        <v>-139</v>
      </c>
      <c r="F21" s="12">
        <f>C21-H21-'[22]1'!$C$53</f>
        <v>521</v>
      </c>
      <c r="G21" s="15">
        <f>_xlfn.IFNA(VLOOKUP($A21&amp;" ЕДДС",'[21]1'!$B$2:$F$60000,5,0), "x")</f>
        <v>0</v>
      </c>
      <c r="H21" s="12">
        <f>'[22]1'!$C$54</f>
        <v>146</v>
      </c>
      <c r="I21" s="16">
        <f>_xlfn.IFNA(VLOOKUP($A21&amp;" ЕДДС",'[24]1'!$B$2:$E$60,2,0)/86400, "")</f>
        <v>4.1666666666666669E-4</v>
      </c>
      <c r="J21" s="16">
        <f>_xlfn.IFNA(VLOOKUP($A21&amp;" ЕДДС",'[24]1'!$B$2:$E$60,3,0)/86400, "")</f>
        <v>0</v>
      </c>
      <c r="K21" s="16">
        <f>_xlfn.IFNA(VLOOKUP($A21&amp;" ЕДДС",'[24]1'!$B$2:$E$60,4,0)/86400, "")</f>
        <v>0</v>
      </c>
      <c r="L21" s="16" t="str">
        <f>_xlfn.IFNA(VLOOKUP($A21&amp;" ЕДДС",'[24]1'!$B$1:$E$60,1,0),"")</f>
        <v>Сафоновский ЕДДС</v>
      </c>
      <c r="M21" s="15">
        <f>_xlfn.IFNA(VLOOKUP($A21&amp;" ЕДДС",'[21]1'!$B$2:$F$60000,4,0), "x")</f>
        <v>0</v>
      </c>
      <c r="N21" s="6"/>
    </row>
    <row r="22" spans="1:14" ht="15.75" x14ac:dyDescent="0.25">
      <c r="A22" s="29" t="s">
        <v>30</v>
      </c>
      <c r="B22" s="22">
        <f>_xlfn.IFNA(VLOOKUP("ЕДДС",'[21]1'!$B$2:$D$60000,2,0), "x")</f>
        <v>0</v>
      </c>
      <c r="C22" s="12">
        <f>'[22]1'!$C$58</f>
        <v>20381</v>
      </c>
      <c r="D22" s="13">
        <f>_xlfn.IFNA(VLOOKUP($A22,'[23]1'!$A$2:$B$28,2,0), "x")+_xlfn.IFNA(VLOOKUP($N22,'[23]1'!$A$2:$B$28,2,0), "x")</f>
        <v>841</v>
      </c>
      <c r="E22" s="14">
        <f t="shared" si="0"/>
        <v>-841</v>
      </c>
      <c r="F22" s="12">
        <f>C22-H22-'[22]1'!$C$56</f>
        <v>15888</v>
      </c>
      <c r="G22" s="22">
        <f>_xlfn.IFNA(VLOOKUP("ЕДДС",'[21]1'!$B$2:$D$60000,3,0), "x")</f>
        <v>0</v>
      </c>
      <c r="H22" s="12">
        <f>'[22]1'!$C$57</f>
        <v>689</v>
      </c>
      <c r="I22" s="16">
        <f>_xlfn.IFNA(VLOOKUP("ЕДДС",'[24]1'!$B$2:$E$60,2,0)/86400, "")</f>
        <v>2.6620370370370372E-4</v>
      </c>
      <c r="J22" s="16">
        <f>_xlfn.IFNA(VLOOKUP("ЕДДС",'[24]1'!$B$2:$E$60,3,0)/86400, "")</f>
        <v>0</v>
      </c>
      <c r="K22" s="16">
        <f>_xlfn.IFNA(VLOOKUP("ЕДДС",'[24]1'!$B$2:$E$60,4,0)/86400, "")</f>
        <v>0</v>
      </c>
      <c r="L22" s="16" t="str">
        <f>_xlfn.IFNA(VLOOKUP("ЕДДС",'[24]1'!$B$1:$E$60,1,0),"")</f>
        <v>ЕДДС</v>
      </c>
      <c r="M22" s="22">
        <f>_xlfn.IFNA(VLOOKUP("ЕДДС",'[21]1'!$B$2:$D$60000,2,0),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ЕДДС",'[21]1'!$B$2:$F$60000,4,0), "x")</f>
        <v>0</v>
      </c>
      <c r="C23" s="12">
        <f>'[22]1'!$C$61</f>
        <v>833</v>
      </c>
      <c r="D23" s="13">
        <f>_xlfn.IFNA(VLOOKUP($N23,'[23]1'!$A$2:$B$28,2,0), "x")</f>
        <v>188</v>
      </c>
      <c r="E23" s="24">
        <f t="shared" si="0"/>
        <v>-188</v>
      </c>
      <c r="F23" s="12">
        <f>C23-H23-'[22]1'!$C$59</f>
        <v>700</v>
      </c>
      <c r="G23" s="15">
        <f>_xlfn.IFNA(VLOOKUP($A23&amp;" ЕДДС",'[21]1'!$B$2:$F$60000,5,0), "x")</f>
        <v>0</v>
      </c>
      <c r="H23" s="12">
        <f>'[22]1'!$C$60</f>
        <v>88</v>
      </c>
      <c r="I23" s="16">
        <f>_xlfn.IFNA(VLOOKUP($A23&amp;" ЕДДС",'[24]1'!$B$2:$E$60,2,0)/86400, "")</f>
        <v>7.407407407407407E-4</v>
      </c>
      <c r="J23" s="16">
        <f>_xlfn.IFNA(VLOOKUP($A23&amp;" ЕДДС",'[24]1'!$B$2:$E$60,3,0)/86400, "")</f>
        <v>0</v>
      </c>
      <c r="K23" s="16">
        <f>_xlfn.IFNA(VLOOKUP($A23&amp;" ЕДДС",'[24]1'!$B$2:$E$60,4,0)/86400, "")</f>
        <v>0</v>
      </c>
      <c r="L23" s="16" t="str">
        <f>_xlfn.IFNA(VLOOKUP($A23&amp;" ЕДДС",'[24]1'!$B$1:$E$60,1,0),"")</f>
        <v>Смоленский район ЕДДС</v>
      </c>
      <c r="M23" s="15">
        <f>_xlfn.IFNA(VLOOKUP($A23&amp;" ЕДДС",'[21]1'!$B$2:$F$60000,4,0),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ЕДДС",'[21]1'!$B$2:$F$60000,4,0), "x")</f>
        <v>0</v>
      </c>
      <c r="C24" s="12">
        <f>'[22]1'!$C$64</f>
        <v>173</v>
      </c>
      <c r="D24" s="13">
        <f>_xlfn.IFNA(VLOOKUP($A24,'[23]1'!$A$2:$B$28,2,0), "x")</f>
        <v>30</v>
      </c>
      <c r="E24" s="14">
        <f t="shared" si="0"/>
        <v>-30</v>
      </c>
      <c r="F24" s="12">
        <f>C24-H24-'[22]1'!$C$62</f>
        <v>123</v>
      </c>
      <c r="G24" s="15">
        <f>_xlfn.IFNA(VLOOKUP($A24&amp;" ЕДДС",'[21]1'!$B$2:$F$60000,5,0), "x")</f>
        <v>0</v>
      </c>
      <c r="H24" s="12">
        <f>'[22]1'!$C$63</f>
        <v>39</v>
      </c>
      <c r="I24" s="16">
        <f>_xlfn.IFNA(VLOOKUP($A24&amp;" ЕДДС",'[24]1'!$B$2:$E$60,2,0)/86400, "")</f>
        <v>6.4814814814814813E-4</v>
      </c>
      <c r="J24" s="16">
        <f>_xlfn.IFNA(VLOOKUP($A24&amp;" ЕДДС",'[24]1'!$B$2:$E$60,3,0)/86400, "")</f>
        <v>0</v>
      </c>
      <c r="K24" s="16">
        <f>_xlfn.IFNA(VLOOKUP($A24&amp;" ЕДДС",'[24]1'!$B$2:$E$60,4,0)/86400, "")</f>
        <v>0</v>
      </c>
      <c r="L24" s="16" t="str">
        <f>_xlfn.IFNA(VLOOKUP($A24&amp;" ЕДДС",'[24]1'!$B$1:$E$60,1,0),"")</f>
        <v>Сычевский ЕДДС</v>
      </c>
      <c r="M24" s="15">
        <f>_xlfn.IFNA(VLOOKUP($A24&amp;" ЕДДС",'[21]1'!$B$2:$F$60000,4,0),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ЕДДС",'[21]1'!$B$2:$F$60000,4,0), "x")</f>
        <v>0</v>
      </c>
      <c r="C25" s="12">
        <f>'[22]1'!$C$67</f>
        <v>64</v>
      </c>
      <c r="D25" s="13">
        <f>_xlfn.IFNA(VLOOKUP($A25,'[23]1'!$A$2:$B$28,2,0), "x")</f>
        <v>23</v>
      </c>
      <c r="E25" s="14">
        <f t="shared" si="0"/>
        <v>-23</v>
      </c>
      <c r="F25" s="12">
        <f>C25-H25-'[22]1'!$C$65</f>
        <v>51</v>
      </c>
      <c r="G25" s="15">
        <f>_xlfn.IFNA(VLOOKUP($A25&amp;" ЕДДС",'[21]1'!$B$2:$F$60000,5,0), "x")</f>
        <v>0</v>
      </c>
      <c r="H25" s="12">
        <f>'[22]1'!$C$66</f>
        <v>12</v>
      </c>
      <c r="I25" s="16">
        <f>_xlfn.IFNA(VLOOKUP($A25&amp;" ЕДДС",'[24]1'!$B$2:$E$60,2,0)/86400, "")</f>
        <v>3.7037037037037035E-4</v>
      </c>
      <c r="J25" s="16">
        <f>_xlfn.IFNA(VLOOKUP($A25&amp;" ЕДДС",'[24]1'!$B$2:$E$60,3,0)/86400, "")</f>
        <v>0</v>
      </c>
      <c r="K25" s="16">
        <f>_xlfn.IFNA(VLOOKUP($A25&amp;" ЕДДС",'[24]1'!$B$2:$E$60,4,0)/86400, "")</f>
        <v>0</v>
      </c>
      <c r="L25" s="16" t="str">
        <f>_xlfn.IFNA(VLOOKUP($A25&amp;" ЕДДС",'[24]1'!$B$1:$E$60,1,0),"")</f>
        <v>Темкинский ЕДДС</v>
      </c>
      <c r="M25" s="15">
        <f>_xlfn.IFNA(VLOOKUP($A25&amp;" ЕДДС",'[21]1'!$B$2:$F$60000,4,0),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ЕДДС",'[21]1'!$B$2:$F$60000,4,0), "x")</f>
        <v>0</v>
      </c>
      <c r="C26" s="12">
        <f>'[22]1'!$C$70</f>
        <v>145</v>
      </c>
      <c r="D26" s="13">
        <f>_xlfn.IFNA(VLOOKUP($A26,'[23]1'!$A$2:$B$28,2,0), "x")</f>
        <v>27</v>
      </c>
      <c r="E26" s="14">
        <f t="shared" si="0"/>
        <v>-27</v>
      </c>
      <c r="F26" s="12">
        <f>C26-H26-'[22]1'!$C$68</f>
        <v>93</v>
      </c>
      <c r="G26" s="15">
        <f>_xlfn.IFNA(VLOOKUP($A26&amp;" ЕДДС",'[21]1'!$B$2:$F$60000,5,0), "x")</f>
        <v>0</v>
      </c>
      <c r="H26" s="12">
        <f>'[22]1'!$C$69</f>
        <v>41</v>
      </c>
      <c r="I26" s="16">
        <f>_xlfn.IFNA(VLOOKUP($A26&amp;" ЕДДС",'[24]1'!$B$2:$E$60,2,0)/86400, "")</f>
        <v>1.8402777777777777E-3</v>
      </c>
      <c r="J26" s="16">
        <f>_xlfn.IFNA(VLOOKUP($A26&amp;" ЕДДС",'[24]1'!$B$2:$E$60,3,0)/86400, "")</f>
        <v>0</v>
      </c>
      <c r="K26" s="16">
        <f>_xlfn.IFNA(VLOOKUP($A26&amp;" ЕДДС",'[24]1'!$B$2:$E$60,4,0)/86400, "")</f>
        <v>0</v>
      </c>
      <c r="L26" s="16" t="str">
        <f>_xlfn.IFNA(VLOOKUP($A26&amp;" ЕДДС",'[24]1'!$B$1:$E$60,1,0),"")</f>
        <v>Угранский ЕДДС</v>
      </c>
      <c r="M26" s="15">
        <f>_xlfn.IFNA(VLOOKUP($A26&amp;" ЕДДС",'[21]1'!$B$2:$F$60000,4,0),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ЕДДС",'[21]1'!$B$2:$F$60000,4,0), "x")</f>
        <v>0</v>
      </c>
      <c r="C27" s="12">
        <f>'[22]1'!$C$73</f>
        <v>206</v>
      </c>
      <c r="D27" s="13">
        <f>_xlfn.IFNA(VLOOKUP($N27,'[23]1'!$A$2:$B$28,2,0), "x")</f>
        <v>29</v>
      </c>
      <c r="E27" s="14">
        <f t="shared" si="0"/>
        <v>-29</v>
      </c>
      <c r="F27" s="12">
        <f>C27-H27-'[22]1'!$C$71</f>
        <v>158</v>
      </c>
      <c r="G27" s="15">
        <f>_xlfn.IFNA(VLOOKUP($A27&amp;" ЕДДС",'[21]1'!$B$2:$F$60000,5,0), "x")</f>
        <v>0</v>
      </c>
      <c r="H27" s="12">
        <f>'[22]1'!$C$72</f>
        <v>18</v>
      </c>
      <c r="I27" s="16">
        <f>_xlfn.IFNA(VLOOKUP($A27&amp;" ЕДДС",'[24]1'!$B$2:$E$60,2,0)/86400, "")</f>
        <v>1.1226851851851851E-3</v>
      </c>
      <c r="J27" s="16">
        <f>_xlfn.IFNA(VLOOKUP($A27&amp;" ЕДДС",'[24]1'!$B$2:$E$60,3,0)/86400, "")</f>
        <v>0</v>
      </c>
      <c r="K27" s="16">
        <f>_xlfn.IFNA(VLOOKUP($A27&amp;" ЕДДС",'[24]1'!$B$2:$E$60,4,0)/86400, "")</f>
        <v>0</v>
      </c>
      <c r="L27" s="16" t="str">
        <f>_xlfn.IFNA(VLOOKUP($A27&amp;" ЕДДС",'[24]1'!$B$1:$E$60,1,0),"")</f>
        <v>Х.-Жирковский ЕДДС</v>
      </c>
      <c r="M27" s="15">
        <f>_xlfn.IFNA(VLOOKUP($A27&amp;" ЕДДС",'[21]1'!$B$2:$F$60000,4,0),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ЕДДС",'[21]1'!$B$2:$F$60000,4,0), "x")</f>
        <v>0</v>
      </c>
      <c r="C28" s="12">
        <f>'[22]1'!$C$76</f>
        <v>126</v>
      </c>
      <c r="D28" s="13">
        <f>_xlfn.IFNA(VLOOKUP($A28,'[23]1'!$A$2:$B$28,2,0), "x")</f>
        <v>24</v>
      </c>
      <c r="E28" s="14">
        <f t="shared" si="0"/>
        <v>-24</v>
      </c>
      <c r="F28" s="12">
        <f>C28-H28-'[22]1'!$C$74</f>
        <v>86</v>
      </c>
      <c r="G28" s="15">
        <f>_xlfn.IFNA(VLOOKUP($A28&amp;" ЕДДС",'[21]1'!$B$2:$F$60000,5,0), "x")</f>
        <v>0</v>
      </c>
      <c r="H28" s="12">
        <f>'[22]1'!$C$75</f>
        <v>24</v>
      </c>
      <c r="I28" s="16">
        <f>_xlfn.IFNA(VLOOKUP($A28&amp;" ЕДДС",'[24]1'!$B$2:$E$60,2,0)/86400, "")</f>
        <v>5.2199074074074075E-3</v>
      </c>
      <c r="J28" s="16">
        <f>_xlfn.IFNA(VLOOKUP($A28&amp;" ЕДДС",'[24]1'!$B$2:$E$60,3,0)/86400, "")</f>
        <v>0</v>
      </c>
      <c r="K28" s="16">
        <f>_xlfn.IFNA(VLOOKUP($A28&amp;" ЕДДС",'[24]1'!$B$2:$E$60,4,0)/86400, "")</f>
        <v>0</v>
      </c>
      <c r="L28" s="16" t="str">
        <f>_xlfn.IFNA(VLOOKUP($A28&amp;" ЕДДС",'[24]1'!$B$1:$E$60,1,0),"")</f>
        <v>Хиславичский ЕДДС</v>
      </c>
      <c r="M28" s="15">
        <f>_xlfn.IFNA(VLOOKUP($A28&amp;" ЕДДС",'[21]1'!$B$2:$F$60000,4,0),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ЕДДС",'[21]1'!$B$2:$F$60000,4,0), "x")</f>
        <v>0</v>
      </c>
      <c r="C29" s="12">
        <f>'[22]1'!$C$79</f>
        <v>135</v>
      </c>
      <c r="D29" s="13">
        <f>_xlfn.IFNA(VLOOKUP($A29,'[23]1'!$A$2:$B$28,2,0), "x")</f>
        <v>19</v>
      </c>
      <c r="E29" s="14">
        <f t="shared" si="0"/>
        <v>-19</v>
      </c>
      <c r="F29" s="12">
        <f>C29-H29-'[22]1'!$C$77</f>
        <v>100</v>
      </c>
      <c r="G29" s="15">
        <f>_xlfn.IFNA(VLOOKUP($A29&amp;" ЕДДС",'[21]1'!$B$2:$F$60000,5,0), "x")</f>
        <v>0</v>
      </c>
      <c r="H29" s="12">
        <f>'[22]1'!$C$78</f>
        <v>22</v>
      </c>
      <c r="I29" s="16">
        <f>_xlfn.IFNA(VLOOKUP($A29&amp;" ЕДДС",'[24]1'!$B$2:$E$60,2,0)/86400, "")</f>
        <v>7.8356481481481489E-3</v>
      </c>
      <c r="J29" s="16">
        <f>_xlfn.IFNA(VLOOKUP($A29&amp;" ЕДДС",'[24]1'!$B$2:$E$60,3,0)/86400, "")</f>
        <v>0</v>
      </c>
      <c r="K29" s="16">
        <f>_xlfn.IFNA(VLOOKUP($A29&amp;" ЕДДС",'[24]1'!$B$2:$E$60,4,0)/86400, "")</f>
        <v>0</v>
      </c>
      <c r="L29" s="16" t="str">
        <f>_xlfn.IFNA(VLOOKUP($A29&amp;" ЕДДС",'[24]1'!$B$1:$E$60,1,0),"")</f>
        <v>Шумячский ЕДДС</v>
      </c>
      <c r="M29" s="15">
        <f>_xlfn.IFNA(VLOOKUP($A29&amp;" ЕДДС",'[21]1'!$B$2:$F$60000,4,0),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ЕДДС",'[21]1'!$B$2:$F$60000,4,0), "x")</f>
        <v>0</v>
      </c>
      <c r="C30" s="12">
        <f>'[22]1'!$C$82</f>
        <v>995</v>
      </c>
      <c r="D30" s="13">
        <f>_xlfn.IFNA(VLOOKUP($A30,'[23]1'!$A$2:$B$30,2,0), "x")</f>
        <v>0</v>
      </c>
      <c r="E30" s="14">
        <f t="shared" si="0"/>
        <v>0</v>
      </c>
      <c r="F30" s="12">
        <f>C30-H30-'[22]1'!$C$80</f>
        <v>795</v>
      </c>
      <c r="G30" s="15">
        <f>_xlfn.IFNA(VLOOKUP($A30&amp;" ЕДДС",'[21]1'!$B$2:$F$60000,5,0), "x")</f>
        <v>0</v>
      </c>
      <c r="H30" s="12">
        <f>'[22]1'!$C$81</f>
        <v>117</v>
      </c>
      <c r="I30" s="16">
        <f>_xlfn.IFNA(VLOOKUP($A30&amp;" ЕДДС",'[24]1'!$B$2:$E$60,2,0)/86400, "")</f>
        <v>5.4398148148148144E-4</v>
      </c>
      <c r="J30" s="16">
        <f>_xlfn.IFNA(VLOOKUP($A30&amp;" ЕДДС",'[24]1'!$B$2:$E$60,3,0)/86400, "")</f>
        <v>0</v>
      </c>
      <c r="K30" s="16">
        <f>_xlfn.IFNA(VLOOKUP($A30&amp;" ЕДДС",'[24]1'!$B$2:$E$60,4,0)/86400, "")</f>
        <v>0</v>
      </c>
      <c r="L30" s="16" t="str">
        <f>_xlfn.IFNA(VLOOKUP($A30&amp;" ЕДДС",'[24]1'!$B$1:$E$60,1,0),"")</f>
        <v>Ярцевский ЕДДС</v>
      </c>
      <c r="M30" s="15">
        <f>_xlfn.IFNA(VLOOKUP($A30&amp;" ЕДДС",'[21]1'!$B$2:$F$60000,4,0), "x")</f>
        <v>0</v>
      </c>
      <c r="N30" s="20" t="s">
        <v>41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37" priority="2" operator="equal">
      <formula>0</formula>
    </cfRule>
    <cfRule type="cellIs" dxfId="36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5">
        <f>_xlfn.IFNA(VLOOKUP($A4&amp;" ЕДДС",'[25]1'!$B$2:$F$60000,4,0), "x")</f>
        <v>0</v>
      </c>
      <c r="C4" s="12">
        <f>'[26]1'!$C$4</f>
        <v>198</v>
      </c>
      <c r="D4" s="13">
        <f>_xlfn.IFNA(VLOOKUP($A4,'[27]1'!$A$2:$B$28,2,0), "x")</f>
        <v>22</v>
      </c>
      <c r="E4" s="14">
        <f t="shared" ref="E4:E30" si="0">B4-D4-G4</f>
        <v>-22</v>
      </c>
      <c r="F4" s="12">
        <f>C4-H4-'[26]1'!$C$2</f>
        <v>159</v>
      </c>
      <c r="G4" s="15">
        <f>_xlfn.IFNA(VLOOKUP($A4&amp;" ЕДДС",'[25]1'!$B$2:$F$60000,5,0), "x")</f>
        <v>0</v>
      </c>
      <c r="H4" s="12">
        <f>'[26]1'!$C$3</f>
        <v>25</v>
      </c>
      <c r="I4" s="16">
        <f>_xlfn.IFNA(VLOOKUP($A4&amp;" ЕДДС",'[28]1'!$B$2:$E$60,2,0)/86400, "")</f>
        <v>1.3344907407407408E-2</v>
      </c>
      <c r="J4" s="16">
        <f>_xlfn.IFNA(VLOOKUP($A4&amp;" ЕДДС",'[28]1'!$B$2:$E$60,3,0)/86400, "")</f>
        <v>0</v>
      </c>
      <c r="K4" s="16">
        <f>_xlfn.IFNA(VLOOKUP($A4&amp;" ЕДДС",'[28]1'!$B$2:$E$60,4,0)/86400, "")</f>
        <v>0</v>
      </c>
      <c r="L4" s="16" t="str">
        <f>_xlfn.IFNA(VLOOKUP($A4&amp;" ЕДДС",'[28]1'!$B$1:$E$60,1,0),"")</f>
        <v>Велижский ЕДДС</v>
      </c>
      <c r="M4" s="15">
        <f>_xlfn.IFNA(VLOOKUP($A4&amp;" ЕДДС",'[25]1'!$B$2:$F$60000,4,0),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ЕДДС",'[25]1'!$B$2:$F$60000,4,0), "x")</f>
        <v>0</v>
      </c>
      <c r="C5" s="12">
        <f>'[26]1'!$C$7</f>
        <v>1722</v>
      </c>
      <c r="D5" s="13">
        <f>_xlfn.IFNA(VLOOKUP($A5,'[27]1'!$A$2:$B$28,2,0), "x")</f>
        <v>388</v>
      </c>
      <c r="E5" s="14">
        <f t="shared" si="0"/>
        <v>-388</v>
      </c>
      <c r="F5" s="12">
        <f>C5-H5-'[26]1'!$C$5</f>
        <v>1277</v>
      </c>
      <c r="G5" s="15">
        <f>_xlfn.IFNA(VLOOKUP($A5&amp;" ЕДДС",'[25]1'!$B$2:$F$60000,5,0), "x")</f>
        <v>0</v>
      </c>
      <c r="H5" s="12">
        <f>'[26]1'!$C$6</f>
        <v>293</v>
      </c>
      <c r="I5" s="16">
        <f>_xlfn.IFNA(VLOOKUP($A5&amp;" ЕДДС",'[28]1'!$B$2:$E$60,2,0)/86400, "")</f>
        <v>2.2569444444444442E-3</v>
      </c>
      <c r="J5" s="16">
        <f>_xlfn.IFNA(VLOOKUP($A5&amp;" ЕДДС",'[28]1'!$B$2:$E$60,3,0)/86400, "")</f>
        <v>0</v>
      </c>
      <c r="K5" s="16">
        <f>_xlfn.IFNA(VLOOKUP($A5&amp;" ЕДДС",'[28]1'!$B$2:$E$60,4,0)/86400, "")</f>
        <v>0</v>
      </c>
      <c r="L5" s="16" t="str">
        <f>_xlfn.IFNA(VLOOKUP($A5&amp;" ЕДДС",'[28]1'!$B$1:$E$60,1,0),"")</f>
        <v>Вяземский ЕДДС</v>
      </c>
      <c r="M5" s="15">
        <f>_xlfn.IFNA(VLOOKUP($A5&amp;" ЕДДС",'[25]1'!$B$2:$F$60000,4,0),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ЕДДС",'[25]1'!$B$2:$F$60000,4,0), "x")</f>
        <v>0</v>
      </c>
      <c r="C6" s="12">
        <f>'[26]1'!$C$10</f>
        <v>15</v>
      </c>
      <c r="D6" s="13">
        <f>_xlfn.IFNA(VLOOKUP($A6,'[27]1'!$A$2:$B$28,2,0), "x")</f>
        <v>439</v>
      </c>
      <c r="E6" s="14">
        <f t="shared" si="0"/>
        <v>-439</v>
      </c>
      <c r="F6" s="12">
        <f>C6-H6-'[26]1'!$C$8</f>
        <v>8</v>
      </c>
      <c r="G6" s="15">
        <f>_xlfn.IFNA(VLOOKUP($A6&amp;" ЕДДС",'[25]1'!$B$2:$F$60000,5,0), "x")</f>
        <v>0</v>
      </c>
      <c r="H6" s="12">
        <f>'[26]1'!$C$9</f>
        <v>6</v>
      </c>
      <c r="I6" s="16">
        <f>_xlfn.IFNA(VLOOKUP($A6&amp;" ЕДДС",'[28]1'!$B$2:$E$60,2,0)/86400, "")</f>
        <v>7.407407407407407E-4</v>
      </c>
      <c r="J6" s="16">
        <f>_xlfn.IFNA(VLOOKUP($A6&amp;" ЕДДС",'[28]1'!$B$2:$E$60,3,0)/86400, "")</f>
        <v>0</v>
      </c>
      <c r="K6" s="16">
        <f>_xlfn.IFNA(VLOOKUP($A6&amp;" ЕДДС",'[28]1'!$B$2:$E$60,4,0)/86400, "")</f>
        <v>0</v>
      </c>
      <c r="L6" s="16" t="str">
        <f>_xlfn.IFNA(VLOOKUP($A6&amp;" ЕДДС",'[28]1'!$B$1:$E$60,1,0),"")</f>
        <v>Гагаринский ЕДДС</v>
      </c>
      <c r="M6" s="15">
        <f>_xlfn.IFNA(VLOOKUP($A6&amp;" ЕДДС",'[25]1'!$B$2:$F$60000,4,0), "x")</f>
        <v>0</v>
      </c>
      <c r="N6" s="6"/>
    </row>
    <row r="7" spans="1:14" ht="15.75" x14ac:dyDescent="0.25">
      <c r="A7" s="10" t="s">
        <v>13</v>
      </c>
      <c r="B7" s="15">
        <f>_xlfn.IFNA(VLOOKUP($A7&amp;" ЕДДС",'[25]1'!$B$2:$F$60000,4,0), "x")</f>
        <v>0</v>
      </c>
      <c r="C7" s="12">
        <f>'[26]1'!$C$13</f>
        <v>2</v>
      </c>
      <c r="D7" s="13">
        <f>_xlfn.IFNA(VLOOKUP($A7,'[27]1'!$A$2:$B$28,2,0), "x")</f>
        <v>29</v>
      </c>
      <c r="E7" s="14">
        <f t="shared" si="0"/>
        <v>-29</v>
      </c>
      <c r="F7" s="12">
        <f>C7-H7-'[26]1'!$C$11</f>
        <v>1</v>
      </c>
      <c r="G7" s="15">
        <f>_xlfn.IFNA(VLOOKUP($A7&amp;" ЕДДС",'[25]1'!$B$2:$F$60000,5,0), "x")</f>
        <v>0</v>
      </c>
      <c r="H7" s="12">
        <f>'[26]1'!$C$12</f>
        <v>0</v>
      </c>
      <c r="I7" s="16">
        <f>_xlfn.IFNA(VLOOKUP($A7&amp;" ЕДДС",'[28]1'!$B$2:$E$60,2,0)/86400, "")</f>
        <v>7.0601851851851847E-4</v>
      </c>
      <c r="J7" s="16">
        <f>_xlfn.IFNA(VLOOKUP($A7&amp;" ЕДДС",'[28]1'!$B$2:$E$60,3,0)/86400, "")</f>
        <v>0</v>
      </c>
      <c r="K7" s="16">
        <f>_xlfn.IFNA(VLOOKUP($A7&amp;" ЕДДС",'[28]1'!$B$2:$E$60,4,0)/86400, "")</f>
        <v>0</v>
      </c>
      <c r="L7" s="16" t="str">
        <f>_xlfn.IFNA(VLOOKUP($A7&amp;" ЕДДС",'[28]1'!$B$1:$E$60,1,0),"")</f>
        <v>Глинковский ЕДДС</v>
      </c>
      <c r="M7" s="15">
        <f>_xlfn.IFNA(VLOOKUP($A7&amp;" ЕДДС",'[25]1'!$B$2:$F$60000,4,0), "x")</f>
        <v>0</v>
      </c>
      <c r="N7" s="6"/>
    </row>
    <row r="8" spans="1:14" ht="15.75" x14ac:dyDescent="0.25">
      <c r="A8" s="10" t="s">
        <v>15</v>
      </c>
      <c r="B8" s="15">
        <f>_xlfn.IFNA(VLOOKUP($A8&amp;" ЕДДС",'[25]1'!$B$2:$F$60000,4,0), "x")</f>
        <v>0</v>
      </c>
      <c r="C8" s="12">
        <f>'[26]1'!$C$16</f>
        <v>266</v>
      </c>
      <c r="D8" s="13">
        <f>_xlfn.IFNA(VLOOKUP($A8,'[27]1'!$A$2:$B$28,2,0), "x")</f>
        <v>35</v>
      </c>
      <c r="E8" s="14">
        <f t="shared" si="0"/>
        <v>-35</v>
      </c>
      <c r="F8" s="12">
        <f>C8-H8-'[26]1'!$C$14</f>
        <v>202</v>
      </c>
      <c r="G8" s="15">
        <f>_xlfn.IFNA(VLOOKUP($A8&amp;" ЕДДС",'[25]1'!$B$2:$F$60000,5,0), "x")</f>
        <v>0</v>
      </c>
      <c r="H8" s="12">
        <f>'[26]1'!$C$15</f>
        <v>46</v>
      </c>
      <c r="I8" s="16">
        <f>_xlfn.IFNA(VLOOKUP($A8&amp;" ЕДДС",'[28]1'!$B$2:$E$60,2,0)/86400, "")</f>
        <v>1.25E-3</v>
      </c>
      <c r="J8" s="16">
        <f>_xlfn.IFNA(VLOOKUP($A8&amp;" ЕДДС",'[28]1'!$B$2:$E$60,3,0)/86400, "")</f>
        <v>0</v>
      </c>
      <c r="K8" s="16">
        <f>_xlfn.IFNA(VLOOKUP($A8&amp;" ЕДДС",'[28]1'!$B$2:$E$60,4,0)/86400, "")</f>
        <v>0</v>
      </c>
      <c r="L8" s="16" t="str">
        <f>_xlfn.IFNA(VLOOKUP($A8&amp;" ЕДДС",'[28]1'!$B$1:$E$60,1,0),"")</f>
        <v>Демидовский ЕДДС</v>
      </c>
      <c r="M8" s="15">
        <f>_xlfn.IFNA(VLOOKUP($A8&amp;" ЕДДС",'[25]1'!$B$2:$F$60000,4,0),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ЕДДС",'[25]1'!$B$2:$F$60000,4,0), "x")</f>
        <v>0</v>
      </c>
      <c r="C9" s="12">
        <f>'[26]1'!$C$19</f>
        <v>390</v>
      </c>
      <c r="D9" s="13">
        <f>_xlfn.IFNA(VLOOKUP($N9,'[27]1'!$A$2:$B$28,2,0), "x")</f>
        <v>100</v>
      </c>
      <c r="E9" s="14">
        <f t="shared" si="0"/>
        <v>-100</v>
      </c>
      <c r="F9" s="12">
        <f>C9-H9-'[26]1'!$C$17</f>
        <v>263</v>
      </c>
      <c r="G9" s="15">
        <f>_xlfn.IFNA(VLOOKUP($A9&amp;" ЕДДС",'[25]1'!$B$2:$F$60000,5,0), "x")</f>
        <v>0</v>
      </c>
      <c r="H9" s="12">
        <f>'[26]1'!$C$18</f>
        <v>88</v>
      </c>
      <c r="I9" s="16">
        <f>_xlfn.IFNA(VLOOKUP($A9&amp;" ЕДДС",'[28]1'!$B$2:$E$60,2,0)/86400, "")</f>
        <v>7.9861111111111116E-4</v>
      </c>
      <c r="J9" s="16">
        <f>_xlfn.IFNA(VLOOKUP($A9&amp;" ЕДДС",'[28]1'!$B$2:$E$60,3,0)/86400, "")</f>
        <v>0</v>
      </c>
      <c r="K9" s="16">
        <f>_xlfn.IFNA(VLOOKUP($A9&amp;" ЕДДС",'[28]1'!$B$2:$E$60,4,0)/86400, "")</f>
        <v>0</v>
      </c>
      <c r="L9" s="16" t="str">
        <f>_xlfn.IFNA(VLOOKUP($A9&amp;" ЕДДС",'[28]1'!$B$1:$E$60,1,0),"")</f>
        <v>Десногорск ЕДДС</v>
      </c>
      <c r="M9" s="15">
        <f>_xlfn.IFNA(VLOOKUP($A9&amp;" ЕДДС",'[25]1'!$B$2:$F$60000,4,0),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ЕДДС",'[25]1'!$B$2:$F$60000,4,0), "x")</f>
        <v>0</v>
      </c>
      <c r="C10" s="12">
        <f>'[26]1'!$C$22</f>
        <v>403</v>
      </c>
      <c r="D10" s="13">
        <f>_xlfn.IFNA(VLOOKUP($A10,'[27]1'!$A$2:$B$28,2,0), "x")</f>
        <v>79</v>
      </c>
      <c r="E10" s="14">
        <f t="shared" si="0"/>
        <v>-79</v>
      </c>
      <c r="F10" s="12">
        <f>C10-H10-'[26]1'!$C$20</f>
        <v>265</v>
      </c>
      <c r="G10" s="15">
        <f>_xlfn.IFNA(VLOOKUP($A10&amp;" ЕДДС",'[25]1'!$B$2:$F$60000,5,0), "x")</f>
        <v>0</v>
      </c>
      <c r="H10" s="12">
        <f>'[26]1'!$C$21</f>
        <v>99</v>
      </c>
      <c r="I10" s="16">
        <f>_xlfn.IFNA(VLOOKUP($A10&amp;" ЕДДС",'[28]1'!$B$2:$E$60,2,0)/86400, "")</f>
        <v>7.7546296296296293E-4</v>
      </c>
      <c r="J10" s="16">
        <f>_xlfn.IFNA(VLOOKUP($A10&amp;" ЕДДС",'[28]1'!$B$2:$E$60,3,0)/86400, "")</f>
        <v>0</v>
      </c>
      <c r="K10" s="16">
        <f>_xlfn.IFNA(VLOOKUP($A10&amp;" ЕДДС",'[28]1'!$B$2:$E$60,4,0)/86400, "")</f>
        <v>0</v>
      </c>
      <c r="L10" s="16" t="str">
        <f>_xlfn.IFNA(VLOOKUP($A10&amp;" ЕДДС",'[28]1'!$B$1:$E$60,1,0),"")</f>
        <v>Дорогобужский ЕДДС</v>
      </c>
      <c r="M10" s="15">
        <f>_xlfn.IFNA(VLOOKUP($A10&amp;" ЕДДС",'[25]1'!$B$2:$F$60000,4,0),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ЕДДС",'[25]1'!$B$2:$F$60000,4,0), "x")</f>
        <v>0</v>
      </c>
      <c r="C11" s="12">
        <f>'[26]1'!$C$25</f>
        <v>52</v>
      </c>
      <c r="D11" s="13">
        <f>_xlfn.IFNA(VLOOKUP($A11,'[27]1'!$A$2:$B$28,2,0), "x")</f>
        <v>55</v>
      </c>
      <c r="E11" s="14">
        <f t="shared" si="0"/>
        <v>-55</v>
      </c>
      <c r="F11" s="12">
        <f>C11-H11-'[26]1'!$C$23</f>
        <v>36</v>
      </c>
      <c r="G11" s="15">
        <f>_xlfn.IFNA(VLOOKUP($A11&amp;" ЕДДС",'[25]1'!$B$2:$F$60000,5,0), "x")</f>
        <v>0</v>
      </c>
      <c r="H11" s="12">
        <f>'[26]1'!$C$24</f>
        <v>13</v>
      </c>
      <c r="I11" s="16">
        <f>_xlfn.IFNA(VLOOKUP($A11&amp;" ЕДДС",'[28]1'!$B$2:$E$60,2,0)/86400, "")</f>
        <v>1.0937499999999999E-2</v>
      </c>
      <c r="J11" s="16">
        <f>_xlfn.IFNA(VLOOKUP($A11&amp;" ЕДДС",'[28]1'!$B$2:$E$60,3,0)/86400, "")</f>
        <v>0</v>
      </c>
      <c r="K11" s="16">
        <f>_xlfn.IFNA(VLOOKUP($A11&amp;" ЕДДС",'[28]1'!$B$2:$E$60,4,0)/86400, "")</f>
        <v>0</v>
      </c>
      <c r="L11" s="16" t="str">
        <f>_xlfn.IFNA(VLOOKUP($A11&amp;" ЕДДС",'[28]1'!$B$1:$E$60,1,0),"")</f>
        <v>Духовщинский ЕДДС</v>
      </c>
      <c r="M11" s="15">
        <f>_xlfn.IFNA(VLOOKUP($A11&amp;" ЕДДС",'[25]1'!$B$2:$F$60000,4,0),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ЕДДС",'[25]1'!$B$2:$F$60000,4,0), "x")</f>
        <v>0</v>
      </c>
      <c r="C12" s="12">
        <f>'[26]1'!$C$28</f>
        <v>190</v>
      </c>
      <c r="D12" s="13">
        <f>_xlfn.IFNA(VLOOKUP($A12,'[27]1'!$A$2:$B$28,2,0), "x")</f>
        <v>51</v>
      </c>
      <c r="E12" s="14">
        <f t="shared" si="0"/>
        <v>-51</v>
      </c>
      <c r="F12" s="12">
        <f>C12-H12-'[26]1'!$C$26</f>
        <v>120</v>
      </c>
      <c r="G12" s="15">
        <f>_xlfn.IFNA(VLOOKUP($A12&amp;" ЕДДС",'[25]1'!$B$2:$F$60000,5,0), "x")</f>
        <v>0</v>
      </c>
      <c r="H12" s="12">
        <f>'[26]1'!$C$27</f>
        <v>58</v>
      </c>
      <c r="I12" s="16">
        <f>_xlfn.IFNA(VLOOKUP($A12&amp;" ЕДДС",'[28]1'!$B$2:$E$60,2,0)/86400, "")</f>
        <v>8.4490740740740741E-3</v>
      </c>
      <c r="J12" s="16">
        <f>_xlfn.IFNA(VLOOKUP($A12&amp;" ЕДДС",'[28]1'!$B$2:$E$60,3,0)/86400, "")</f>
        <v>0</v>
      </c>
      <c r="K12" s="16">
        <f>_xlfn.IFNA(VLOOKUP($A12&amp;" ЕДДС",'[28]1'!$B$2:$E$60,4,0)/86400, "")</f>
        <v>0</v>
      </c>
      <c r="L12" s="16" t="str">
        <f>_xlfn.IFNA(VLOOKUP($A12&amp;" ЕДДС",'[28]1'!$B$1:$E$60,1,0),"")</f>
        <v>Ельнинский ЕДДС</v>
      </c>
      <c r="M12" s="15">
        <f>_xlfn.IFNA(VLOOKUP($A12&amp;" ЕДДС",'[25]1'!$B$2:$F$60000,4,0),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ЕДДС",'[25]1'!$B$2:$F$60000,4,0), "x")</f>
        <v>0</v>
      </c>
      <c r="C13" s="12">
        <f>'[26]1'!$C$31</f>
        <v>0</v>
      </c>
      <c r="D13" s="13">
        <f>_xlfn.IFNA(VLOOKUP($A13,'[27]1'!$A$2:$B$28,2,0), "x")</f>
        <v>43</v>
      </c>
      <c r="E13" s="14">
        <f t="shared" si="0"/>
        <v>-43</v>
      </c>
      <c r="F13" s="12">
        <f>C13-H13-'[26]1'!$C$29</f>
        <v>0</v>
      </c>
      <c r="G13" s="15">
        <f>_xlfn.IFNA(VLOOKUP($A13&amp;" ЕДДС",'[25]1'!$B$2:$F$60000,5,0), "x")</f>
        <v>0</v>
      </c>
      <c r="H13" s="12">
        <f>'[26]1'!$C$30</f>
        <v>0</v>
      </c>
      <c r="I13" s="16">
        <f>_xlfn.IFNA(VLOOKUP($A13&amp;" ЕДДС",'[28]1'!$B$2:$E$60,2,0)/86400, "")</f>
        <v>4.9768518518518521E-4</v>
      </c>
      <c r="J13" s="16">
        <f>_xlfn.IFNA(VLOOKUP($A13&amp;" ЕДДС",'[28]1'!$B$2:$E$60,3,0)/86400, "")</f>
        <v>0</v>
      </c>
      <c r="K13" s="16">
        <f>_xlfn.IFNA(VLOOKUP($A13&amp;" ЕДДС",'[28]1'!$B$2:$E$60,4,0)/86400, "")</f>
        <v>0</v>
      </c>
      <c r="L13" s="16" t="str">
        <f>_xlfn.IFNA(VLOOKUP($A13&amp;" ЕДДС",'[28]1'!$B$1:$E$60,1,0),"")</f>
        <v>Ершичский ЕДДС</v>
      </c>
      <c r="M13" s="15">
        <f>_xlfn.IFNA(VLOOKUP($A13&amp;" ЕДДС",'[25]1'!$B$2:$F$60000,4,0),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ЕДДС",'[25]1'!$B$2:$F$60000,4,0), "x")</f>
        <v>0</v>
      </c>
      <c r="C14" s="12">
        <f>'[26]1'!$C$34</f>
        <v>30</v>
      </c>
      <c r="D14" s="13">
        <f>_xlfn.IFNA(VLOOKUP($A14,'[27]1'!$A$2:$B$28,2,0), "x")</f>
        <v>50</v>
      </c>
      <c r="E14" s="14">
        <f t="shared" si="0"/>
        <v>-50</v>
      </c>
      <c r="F14" s="12">
        <f>C14-H14-'[26]1'!$C$32</f>
        <v>22</v>
      </c>
      <c r="G14" s="15">
        <f>_xlfn.IFNA(VLOOKUP($A14&amp;" ЕДДС",'[25]1'!$B$2:$F$60000,5,0), "x")</f>
        <v>0</v>
      </c>
      <c r="H14" s="12">
        <f>'[26]1'!$C$33</f>
        <v>6</v>
      </c>
      <c r="I14" s="16">
        <f>_xlfn.IFNA(VLOOKUP($A14&amp;" ЕДДС",'[28]1'!$B$2:$E$60,2,0)/86400, "")</f>
        <v>8.2175925925925927E-4</v>
      </c>
      <c r="J14" s="16">
        <f>_xlfn.IFNA(VLOOKUP($A14&amp;" ЕДДС",'[28]1'!$B$2:$E$60,3,0)/86400, "")</f>
        <v>0</v>
      </c>
      <c r="K14" s="16">
        <f>_xlfn.IFNA(VLOOKUP($A14&amp;" ЕДДС",'[28]1'!$B$2:$E$60,4,0)/86400, "")</f>
        <v>0</v>
      </c>
      <c r="L14" s="16" t="str">
        <f>_xlfn.IFNA(VLOOKUP($A14&amp;" ЕДДС",'[28]1'!$B$1:$E$60,1,0),"")</f>
        <v>Кардымовский ЕДДС</v>
      </c>
      <c r="M14" s="15">
        <f>_xlfn.IFNA(VLOOKUP($A14&amp;" ЕДДС",'[25]1'!$B$2:$F$60000,4,0),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ЕДДС",'[25]1'!$B$2:$F$60000,4,0), "x")</f>
        <v>0</v>
      </c>
      <c r="C15" s="12">
        <f>'[26]1'!$C$37</f>
        <v>281</v>
      </c>
      <c r="D15" s="13">
        <f>_xlfn.IFNA(VLOOKUP($A15,'[27]1'!$A$2:$B$28,2,0), "x")</f>
        <v>50</v>
      </c>
      <c r="E15" s="14">
        <f t="shared" si="0"/>
        <v>-50</v>
      </c>
      <c r="F15" s="12">
        <f>C15-H15-'[26]1'!$C$35</f>
        <v>175</v>
      </c>
      <c r="G15" s="15">
        <f>_xlfn.IFNA(VLOOKUP($A15&amp;" ЕДДС",'[25]1'!$B$2:$F$60000,5,0), "x")</f>
        <v>0</v>
      </c>
      <c r="H15" s="12">
        <f>'[26]1'!$C$36</f>
        <v>88</v>
      </c>
      <c r="I15" s="16">
        <f>_xlfn.IFNA(VLOOKUP($A15&amp;" ЕДДС",'[28]1'!$B$2:$E$60,2,0)/86400, "")</f>
        <v>3.5532407407407409E-3</v>
      </c>
      <c r="J15" s="16">
        <f>_xlfn.IFNA(VLOOKUP($A15&amp;" ЕДДС",'[28]1'!$B$2:$E$60,3,0)/86400, "")</f>
        <v>0</v>
      </c>
      <c r="K15" s="16">
        <f>_xlfn.IFNA(VLOOKUP($A15&amp;" ЕДДС",'[28]1'!$B$2:$E$60,4,0)/86400, "")</f>
        <v>0</v>
      </c>
      <c r="L15" s="16" t="str">
        <f>_xlfn.IFNA(VLOOKUP($A15&amp;" ЕДДС",'[28]1'!$B$1:$E$60,1,0),"")</f>
        <v>Краснинский ЕДДС</v>
      </c>
      <c r="M15" s="15">
        <f>_xlfn.IFNA(VLOOKUP($A15&amp;" ЕДДС",'[25]1'!$B$2:$F$60000,4,0),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ЕДДС",'[25]1'!$B$2:$F$60000,4,0), "x")</f>
        <v>0</v>
      </c>
      <c r="C16" s="12">
        <f>'[26]1'!$C$40</f>
        <v>43</v>
      </c>
      <c r="D16" s="13">
        <f>_xlfn.IFNA(VLOOKUP($A16,'[27]1'!$A$2:$B$28,2,0), "x")</f>
        <v>16</v>
      </c>
      <c r="E16" s="14">
        <f t="shared" si="0"/>
        <v>-16</v>
      </c>
      <c r="F16" s="12">
        <f>C16-H16-'[26]1'!$C$38</f>
        <v>32</v>
      </c>
      <c r="G16" s="15">
        <f>_xlfn.IFNA(VLOOKUP($A16&amp;" ЕДДС",'[25]1'!$B$2:$F$60000,5,0), "x")</f>
        <v>0</v>
      </c>
      <c r="H16" s="12">
        <f>'[26]1'!$C$39</f>
        <v>9</v>
      </c>
      <c r="I16" s="16">
        <f>_xlfn.IFNA(VLOOKUP($A16&amp;" ЕДДС",'[28]1'!$B$2:$E$60,2,0)/86400, "")</f>
        <v>2.3611111111111111E-3</v>
      </c>
      <c r="J16" s="16">
        <f>_xlfn.IFNA(VLOOKUP($A16&amp;" ЕДДС",'[28]1'!$B$2:$E$60,3,0)/86400, "")</f>
        <v>0</v>
      </c>
      <c r="K16" s="16">
        <f>_xlfn.IFNA(VLOOKUP($A16&amp;" ЕДДС",'[28]1'!$B$2:$E$60,4,0)/86400, "")</f>
        <v>0</v>
      </c>
      <c r="L16" s="16" t="str">
        <f>_xlfn.IFNA(VLOOKUP($A16&amp;" ЕДДС",'[28]1'!$B$1:$E$60,1,0),"")</f>
        <v>Монастырщинский ЕДДС</v>
      </c>
      <c r="M16" s="15">
        <f>_xlfn.IFNA(VLOOKUP($A16&amp;" ЕДДС",'[25]1'!$B$2:$F$60000,4,0),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ЕДДС",'[25]1'!$B$2:$F$60000,4,0), "x")</f>
        <v>0</v>
      </c>
      <c r="C17" s="12">
        <f>'[26]1'!$C$43</f>
        <v>240</v>
      </c>
      <c r="D17" s="13">
        <f>_xlfn.IFNA(VLOOKUP($A17,'[27]1'!$A$2:$B$28,2,0), "x")</f>
        <v>67</v>
      </c>
      <c r="E17" s="14">
        <f t="shared" si="0"/>
        <v>-67</v>
      </c>
      <c r="F17" s="12">
        <f>C17-H17-'[26]1'!$C$41</f>
        <v>160</v>
      </c>
      <c r="G17" s="15">
        <f>_xlfn.IFNA(VLOOKUP($A17&amp;" ЕДДС",'[25]1'!$B$2:$F$60000,5,0), "x")</f>
        <v>0</v>
      </c>
      <c r="H17" s="12">
        <f>'[26]1'!$C$42</f>
        <v>65</v>
      </c>
      <c r="I17" s="16">
        <f>_xlfn.IFNA(VLOOKUP($A17&amp;" ЕДДС",'[28]1'!$B$2:$E$60,2,0)/86400, "")</f>
        <v>1.4930555555555556E-3</v>
      </c>
      <c r="J17" s="16">
        <f>_xlfn.IFNA(VLOOKUP($A17&amp;" ЕДДС",'[28]1'!$B$2:$E$60,3,0)/86400, "")</f>
        <v>0</v>
      </c>
      <c r="K17" s="16">
        <f>_xlfn.IFNA(VLOOKUP($A17&amp;" ЕДДС",'[28]1'!$B$2:$E$60,4,0)/86400, "")</f>
        <v>0</v>
      </c>
      <c r="L17" s="16" t="str">
        <f>_xlfn.IFNA(VLOOKUP($A17&amp;" ЕДДС",'[28]1'!$B$1:$E$60,1,0),"")</f>
        <v>Новодугинский ЕДДС</v>
      </c>
      <c r="M17" s="15">
        <f>_xlfn.IFNA(VLOOKUP($A17&amp;" ЕДДС",'[25]1'!$B$2:$F$60000,4,0),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ЕДДС",'[25]1'!$B$2:$F$60000,4,0), "x")</f>
        <v>0</v>
      </c>
      <c r="C18" s="12">
        <f>'[26]1'!$C$46</f>
        <v>565</v>
      </c>
      <c r="D18" s="13">
        <f>_xlfn.IFNA(VLOOKUP($A18,'[27]1'!$A$2:$B$28,2,0), "x")</f>
        <v>183</v>
      </c>
      <c r="E18" s="14">
        <f t="shared" si="0"/>
        <v>-183</v>
      </c>
      <c r="F18" s="12">
        <f>C18-H18-'[26]1'!$C$44</f>
        <v>337</v>
      </c>
      <c r="G18" s="15">
        <f>_xlfn.IFNA(VLOOKUP($A18&amp;" ЕДДС",'[25]1'!$B$2:$F$60000,5,0), "x")</f>
        <v>0</v>
      </c>
      <c r="H18" s="12">
        <f>'[26]1'!$C$45</f>
        <v>194</v>
      </c>
      <c r="I18" s="16">
        <f>_xlfn.IFNA(VLOOKUP($A18&amp;" ЕДДС",'[28]1'!$B$2:$E$60,2,0)/86400, "")</f>
        <v>8.7962962962962962E-4</v>
      </c>
      <c r="J18" s="16">
        <f>_xlfn.IFNA(VLOOKUP($A18&amp;" ЕДДС",'[28]1'!$B$2:$E$60,3,0)/86400, "")</f>
        <v>0</v>
      </c>
      <c r="K18" s="16">
        <f>_xlfn.IFNA(VLOOKUP($A18&amp;" ЕДДС",'[28]1'!$B$2:$E$60,4,0)/86400, "")</f>
        <v>0</v>
      </c>
      <c r="L18" s="16" t="str">
        <f>_xlfn.IFNA(VLOOKUP($A18&amp;" ЕДДС",'[28]1'!$B$1:$E$60,1,0),"")</f>
        <v>Починковский ЕДДС</v>
      </c>
      <c r="M18" s="15">
        <f>_xlfn.IFNA(VLOOKUP($A18&amp;" ЕДДС",'[25]1'!$B$2:$F$60000,4,0),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ЕДДС",'[25]1'!$B$2:$F$60000,4,0), "x")</f>
        <v>0</v>
      </c>
      <c r="C19" s="12">
        <f>'[26]1'!$C$49</f>
        <v>266</v>
      </c>
      <c r="D19" s="13">
        <f>_xlfn.IFNA(VLOOKUP($A19,'[27]1'!$A$2:$B$28,2,0), "x")</f>
        <v>498</v>
      </c>
      <c r="E19" s="14">
        <f t="shared" si="0"/>
        <v>-498</v>
      </c>
      <c r="F19" s="12">
        <f>C19-H19-'[26]1'!$C$47</f>
        <v>195</v>
      </c>
      <c r="G19" s="15">
        <f>_xlfn.IFNA(VLOOKUP($A19&amp;" ЕДДС",'[25]1'!$B$2:$F$60000,5,0), "x")</f>
        <v>0</v>
      </c>
      <c r="H19" s="12">
        <f>'[26]1'!$C$48</f>
        <v>61</v>
      </c>
      <c r="I19" s="16">
        <f>_xlfn.IFNA(VLOOKUP($A19&amp;" ЕДДС",'[28]1'!$B$2:$E$60,2,0)/86400, "")</f>
        <v>4.1666666666666669E-4</v>
      </c>
      <c r="J19" s="16">
        <f>_xlfn.IFNA(VLOOKUP($A19&amp;" ЕДДС",'[28]1'!$B$2:$E$60,3,0)/86400, "")</f>
        <v>0</v>
      </c>
      <c r="K19" s="16">
        <f>_xlfn.IFNA(VLOOKUP($A19&amp;" ЕДДС",'[28]1'!$B$2:$E$60,4,0)/86400, "")</f>
        <v>0</v>
      </c>
      <c r="L19" s="16" t="str">
        <f>_xlfn.IFNA(VLOOKUP($A19&amp;" ЕДДС",'[28]1'!$B$1:$E$60,1,0),"")</f>
        <v>Рославльский ЕДДС</v>
      </c>
      <c r="M19" s="15">
        <f>_xlfn.IFNA(VLOOKUP($A19&amp;" ЕДДС",'[25]1'!$B$2:$F$60000,4,0),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ЕДДС",'[25]1'!$B$2:$F$60000,4,0), "x")</f>
        <v>0</v>
      </c>
      <c r="C20" s="12">
        <f>'[26]1'!$C$52</f>
        <v>424</v>
      </c>
      <c r="D20" s="13">
        <f>_xlfn.IFNA(VLOOKUP($A20,'[27]1'!$A$2:$B$28,2,0), "x")</f>
        <v>45</v>
      </c>
      <c r="E20" s="14">
        <f t="shared" si="0"/>
        <v>-45</v>
      </c>
      <c r="F20" s="12">
        <f>C20-H20-'[26]1'!$C$50</f>
        <v>303</v>
      </c>
      <c r="G20" s="15">
        <f>_xlfn.IFNA(VLOOKUP($A20&amp;" ЕДДС",'[25]1'!$B$2:$F$60000,5,0), "x")</f>
        <v>0</v>
      </c>
      <c r="H20" s="12">
        <f>'[26]1'!$C$51</f>
        <v>92</v>
      </c>
      <c r="I20" s="16">
        <f>_xlfn.IFNA(VLOOKUP($A20&amp;" ЕДДС",'[28]1'!$B$2:$E$60,2,0)/86400, "")</f>
        <v>1.3310185185185185E-3</v>
      </c>
      <c r="J20" s="16">
        <f>_xlfn.IFNA(VLOOKUP($A20&amp;" ЕДДС",'[28]1'!$B$2:$E$60,3,0)/86400, "")</f>
        <v>0</v>
      </c>
      <c r="K20" s="16">
        <f>_xlfn.IFNA(VLOOKUP($A20&amp;" ЕДДС",'[28]1'!$B$2:$E$60,4,0)/86400, "")</f>
        <v>0</v>
      </c>
      <c r="L20" s="16" t="str">
        <f>_xlfn.IFNA(VLOOKUP($A20&amp;" ЕДДС",'[28]1'!$B$1:$E$60,1,0),"")</f>
        <v>Руднянский ЕДДС</v>
      </c>
      <c r="M20" s="15">
        <f>_xlfn.IFNA(VLOOKUP($A20&amp;" ЕДДС",'[25]1'!$B$2:$F$60000,4,0),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ЕДДС",'[25]1'!$B$2:$F$60000,4,0), "x")</f>
        <v>0</v>
      </c>
      <c r="C21" s="12">
        <f>'[26]1'!$C$55</f>
        <v>218</v>
      </c>
      <c r="D21" s="13">
        <f>_xlfn.IFNA(VLOOKUP($A21,'[27]1'!$A$2:$B$28,2,0), "x")</f>
        <v>214</v>
      </c>
      <c r="E21" s="14">
        <f t="shared" si="0"/>
        <v>-214</v>
      </c>
      <c r="F21" s="12">
        <f>C21-H21-'[26]1'!$C$53</f>
        <v>144</v>
      </c>
      <c r="G21" s="15">
        <f>_xlfn.IFNA(VLOOKUP($A21&amp;" ЕДДС",'[25]1'!$B$2:$F$60000,5,0), "x")</f>
        <v>0</v>
      </c>
      <c r="H21" s="12">
        <f>'[26]1'!$C$54</f>
        <v>66</v>
      </c>
      <c r="I21" s="16">
        <f>_xlfn.IFNA(VLOOKUP($A21&amp;" ЕДДС",'[28]1'!$B$2:$E$60,2,0)/86400, "")</f>
        <v>2.6620370370370372E-4</v>
      </c>
      <c r="J21" s="16">
        <f>_xlfn.IFNA(VLOOKUP($A21&amp;" ЕДДС",'[28]1'!$B$2:$E$60,3,0)/86400, "")</f>
        <v>0</v>
      </c>
      <c r="K21" s="16">
        <f>_xlfn.IFNA(VLOOKUP($A21&amp;" ЕДДС",'[28]1'!$B$2:$E$60,4,0)/86400, "")</f>
        <v>0</v>
      </c>
      <c r="L21" s="16" t="str">
        <f>_xlfn.IFNA(VLOOKUP($A21&amp;" ЕДДС",'[28]1'!$B$1:$E$60,1,0),"")</f>
        <v>Сафоновский ЕДДС</v>
      </c>
      <c r="M21" s="15">
        <f>_xlfn.IFNA(VLOOKUP($A21&amp;" ЕДДС",'[25]1'!$B$2:$F$60000,4,0), "x")</f>
        <v>0</v>
      </c>
      <c r="N21" s="6"/>
    </row>
    <row r="22" spans="1:14" ht="15.75" x14ac:dyDescent="0.25">
      <c r="A22" s="10" t="s">
        <v>30</v>
      </c>
      <c r="B22" s="22">
        <f>_xlfn.IFNA(VLOOKUP("ЕДДС",'[25]1'!$B$2:$D$60000,2,0), "x")</f>
        <v>0</v>
      </c>
      <c r="C22" s="12">
        <f>'[26]1'!$C$58</f>
        <v>23568</v>
      </c>
      <c r="D22" s="13">
        <f>_xlfn.IFNA(VLOOKUP($A22,'[27]1'!$A$2:$B$28,2,0), "x")+_xlfn.IFNA(VLOOKUP($N22,'[27]1'!$A$2:$B$28,2,0), "x")</f>
        <v>1247</v>
      </c>
      <c r="E22" s="14">
        <f t="shared" si="0"/>
        <v>-1247</v>
      </c>
      <c r="F22" s="12">
        <f>C22-H22-'[26]1'!$C$56</f>
        <v>18428</v>
      </c>
      <c r="G22" s="22">
        <f>_xlfn.IFNA(VLOOKUP("ЕДДС",'[25]1'!$B$2:$D$60000,3,0), "x")</f>
        <v>0</v>
      </c>
      <c r="H22" s="12">
        <f>'[26]1'!$C$57</f>
        <v>1035</v>
      </c>
      <c r="I22" s="16">
        <f>_xlfn.IFNA(VLOOKUP("ЕДДС",'[28]1'!$B$2:$E$60,2,0)/86400, "")</f>
        <v>3.1250000000000001E-4</v>
      </c>
      <c r="J22" s="16">
        <f>_xlfn.IFNA(VLOOKUP("ЕДДС",'[28]1'!$B$2:$E$60,3,0)/86400, "")</f>
        <v>0</v>
      </c>
      <c r="K22" s="16">
        <f>_xlfn.IFNA(VLOOKUP("ЕДДС",'[28]1'!$B$2:$E$60,4,0)/86400, "")</f>
        <v>0</v>
      </c>
      <c r="L22" s="16" t="str">
        <f>_xlfn.IFNA(VLOOKUP("ЕДДС",'[28]1'!$B$1:$E$60,1,0),"")</f>
        <v>ЕДДС</v>
      </c>
      <c r="M22" s="22">
        <f>_xlfn.IFNA(VLOOKUP("ЕДДС",'[25]1'!$B$2:$F$60000,4,0),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ЕДДС",'[25]1'!$B$2:$F$60000,4,0), "x")</f>
        <v>0</v>
      </c>
      <c r="C23" s="12">
        <f>'[26]1'!$C$61</f>
        <v>192</v>
      </c>
      <c r="D23" s="13">
        <f>_xlfn.IFNA(VLOOKUP($N23,'[27]1'!$A$2:$B$28,2,0), "x")</f>
        <v>353</v>
      </c>
      <c r="E23" s="24">
        <f t="shared" si="0"/>
        <v>-353</v>
      </c>
      <c r="F23" s="12">
        <f>C23-H23-'[26]1'!$C$59</f>
        <v>178</v>
      </c>
      <c r="G23" s="15">
        <f>_xlfn.IFNA(VLOOKUP($A23&amp;" ЕДДС",'[25]1'!$B$2:$F$60000,5,0), "x")</f>
        <v>0</v>
      </c>
      <c r="H23" s="12">
        <f>'[26]1'!$C$60</f>
        <v>9</v>
      </c>
      <c r="I23" s="16">
        <f>_xlfn.IFNA(VLOOKUP($A23&amp;" ЕДДС",'[28]1'!$B$2:$E$60,2,0)/86400, "")</f>
        <v>6.7129629629629625E-4</v>
      </c>
      <c r="J23" s="16">
        <f>_xlfn.IFNA(VLOOKUP($A23&amp;" ЕДДС",'[28]1'!$B$2:$E$60,3,0)/86400, "")</f>
        <v>0</v>
      </c>
      <c r="K23" s="16">
        <f>_xlfn.IFNA(VLOOKUP($A23&amp;" ЕДДС",'[28]1'!$B$2:$E$60,4,0)/86400, "")</f>
        <v>0</v>
      </c>
      <c r="L23" s="16" t="str">
        <f>_xlfn.IFNA(VLOOKUP($A23&amp;" ЕДДС",'[28]1'!$B$1:$E$60,1,0),"")</f>
        <v>Смоленский район ЕДДС</v>
      </c>
      <c r="M23" s="15">
        <f>_xlfn.IFNA(VLOOKUP($A23&amp;" ЕДДС",'[25]1'!$B$2:$F$60000,4,0),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ЕДДС",'[25]1'!$B$2:$F$60000,4,0), "x")</f>
        <v>0</v>
      </c>
      <c r="C24" s="12">
        <f>'[26]1'!$C$64</f>
        <v>177</v>
      </c>
      <c r="D24" s="13">
        <f>_xlfn.IFNA(VLOOKUP($A24,'[27]1'!$A$2:$B$28,2,0), "x")</f>
        <v>24</v>
      </c>
      <c r="E24" s="14">
        <f t="shared" si="0"/>
        <v>-24</v>
      </c>
      <c r="F24" s="12">
        <f>C24-H24-'[26]1'!$C$62</f>
        <v>109</v>
      </c>
      <c r="G24" s="15">
        <f>_xlfn.IFNA(VLOOKUP($A24&amp;" ЕДДС",'[25]1'!$B$2:$F$60000,5,0), "x")</f>
        <v>0</v>
      </c>
      <c r="H24" s="12">
        <f>'[26]1'!$C$63</f>
        <v>50</v>
      </c>
      <c r="I24" s="16">
        <f>_xlfn.IFNA(VLOOKUP($A24&amp;" ЕДДС",'[28]1'!$B$2:$E$60,2,0)/86400, "")</f>
        <v>2.199074074074074E-4</v>
      </c>
      <c r="J24" s="16">
        <f>_xlfn.IFNA(VLOOKUP($A24&amp;" ЕДДС",'[28]1'!$B$2:$E$60,3,0)/86400, "")</f>
        <v>0</v>
      </c>
      <c r="K24" s="16">
        <f>_xlfn.IFNA(VLOOKUP($A24&amp;" ЕДДС",'[28]1'!$B$2:$E$60,4,0)/86400, "")</f>
        <v>0</v>
      </c>
      <c r="L24" s="16" t="str">
        <f>_xlfn.IFNA(VLOOKUP($A24&amp;" ЕДДС",'[28]1'!$B$1:$E$60,1,0),"")</f>
        <v>Сычевский ЕДДС</v>
      </c>
      <c r="M24" s="15">
        <f>_xlfn.IFNA(VLOOKUP($A24&amp;" ЕДДС",'[25]1'!$B$2:$F$60000,4,0),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ЕДДС",'[25]1'!$B$2:$F$60000,4,0), "x")</f>
        <v>0</v>
      </c>
      <c r="C25" s="12">
        <f>'[26]1'!$C$67</f>
        <v>28</v>
      </c>
      <c r="D25" s="13">
        <f>_xlfn.IFNA(VLOOKUP($A25,'[27]1'!$A$2:$B$28,2,0), "x")</f>
        <v>81</v>
      </c>
      <c r="E25" s="14">
        <f t="shared" si="0"/>
        <v>-81</v>
      </c>
      <c r="F25" s="12">
        <f>C25-H25-'[26]1'!$C$65</f>
        <v>22</v>
      </c>
      <c r="G25" s="15">
        <f>_xlfn.IFNA(VLOOKUP($A25&amp;" ЕДДС",'[25]1'!$B$2:$F$60000,5,0), "x")</f>
        <v>0</v>
      </c>
      <c r="H25" s="12">
        <f>'[26]1'!$C$66</f>
        <v>6</v>
      </c>
      <c r="I25" s="16">
        <f>_xlfn.IFNA(VLOOKUP($A25&amp;" ЕДДС",'[28]1'!$B$2:$E$60,2,0)/86400, "")</f>
        <v>5.208333333333333E-3</v>
      </c>
      <c r="J25" s="16">
        <f>_xlfn.IFNA(VLOOKUP($A25&amp;" ЕДДС",'[28]1'!$B$2:$E$60,3,0)/86400, "")</f>
        <v>0</v>
      </c>
      <c r="K25" s="16">
        <f>_xlfn.IFNA(VLOOKUP($A25&amp;" ЕДДС",'[28]1'!$B$2:$E$60,4,0)/86400, "")</f>
        <v>0</v>
      </c>
      <c r="L25" s="16" t="str">
        <f>_xlfn.IFNA(VLOOKUP($A25&amp;" ЕДДС",'[28]1'!$B$1:$E$60,1,0),"")</f>
        <v>Темкинский ЕДДС</v>
      </c>
      <c r="M25" s="15">
        <f>_xlfn.IFNA(VLOOKUP($A25&amp;" ЕДДС",'[25]1'!$B$2:$F$60000,4,0),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ЕДДС",'[25]1'!$B$2:$F$60000,4,0), "x")</f>
        <v>0</v>
      </c>
      <c r="C26" s="12">
        <f>'[26]1'!$C$70</f>
        <v>46</v>
      </c>
      <c r="D26" s="13">
        <f>_xlfn.IFNA(VLOOKUP($A26,'[27]1'!$A$2:$B$28,2,0), "x")</f>
        <v>75</v>
      </c>
      <c r="E26" s="14">
        <f t="shared" si="0"/>
        <v>-75</v>
      </c>
      <c r="F26" s="12">
        <f>C26-H26-'[26]1'!$C$68</f>
        <v>27</v>
      </c>
      <c r="G26" s="15">
        <f>_xlfn.IFNA(VLOOKUP($A26&amp;" ЕДДС",'[25]1'!$B$2:$F$60000,5,0), "x")</f>
        <v>0</v>
      </c>
      <c r="H26" s="12">
        <f>'[26]1'!$C$69</f>
        <v>19</v>
      </c>
      <c r="I26" s="16">
        <f>_xlfn.IFNA(VLOOKUP($A26&amp;" ЕДДС",'[28]1'!$B$2:$E$60,2,0)/86400, "")</f>
        <v>6.2500000000000001E-4</v>
      </c>
      <c r="J26" s="16">
        <f>_xlfn.IFNA(VLOOKUP($A26&amp;" ЕДДС",'[28]1'!$B$2:$E$60,3,0)/86400, "")</f>
        <v>0</v>
      </c>
      <c r="K26" s="16">
        <f>_xlfn.IFNA(VLOOKUP($A26&amp;" ЕДДС",'[28]1'!$B$2:$E$60,4,0)/86400, "")</f>
        <v>0</v>
      </c>
      <c r="L26" s="16" t="str">
        <f>_xlfn.IFNA(VLOOKUP($A26&amp;" ЕДДС",'[28]1'!$B$1:$E$60,1,0),"")</f>
        <v>Угранский ЕДДС</v>
      </c>
      <c r="M26" s="15">
        <f>_xlfn.IFNA(VLOOKUP($A26&amp;" ЕДДС",'[25]1'!$B$2:$F$60000,4,0),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ЕДДС",'[25]1'!$B$2:$F$60000,4,0), "x")</f>
        <v>0</v>
      </c>
      <c r="C27" s="12">
        <f>'[26]1'!$C$73</f>
        <v>216</v>
      </c>
      <c r="D27" s="13">
        <f>_xlfn.IFNA(VLOOKUP($N27,'[27]1'!$A$2:$B$28,2,0), "x")</f>
        <v>24</v>
      </c>
      <c r="E27" s="14">
        <f t="shared" si="0"/>
        <v>-24</v>
      </c>
      <c r="F27" s="12">
        <f>C27-H27-'[26]1'!$C$71</f>
        <v>166</v>
      </c>
      <c r="G27" s="15">
        <f>_xlfn.IFNA(VLOOKUP($A27&amp;" ЕДДС",'[25]1'!$B$2:$F$60000,5,0), "x")</f>
        <v>0</v>
      </c>
      <c r="H27" s="12">
        <f>'[26]1'!$C$72</f>
        <v>27</v>
      </c>
      <c r="I27" s="16">
        <f>_xlfn.IFNA(VLOOKUP($A27&amp;" ЕДДС",'[28]1'!$B$2:$E$60,2,0)/86400, "")</f>
        <v>6.5972222222222224E-4</v>
      </c>
      <c r="J27" s="16">
        <f>_xlfn.IFNA(VLOOKUP($A27&amp;" ЕДДС",'[28]1'!$B$2:$E$60,3,0)/86400, "")</f>
        <v>0</v>
      </c>
      <c r="K27" s="16">
        <f>_xlfn.IFNA(VLOOKUP($A27&amp;" ЕДДС",'[28]1'!$B$2:$E$60,4,0)/86400, "")</f>
        <v>0</v>
      </c>
      <c r="L27" s="16" t="str">
        <f>_xlfn.IFNA(VLOOKUP($A27&amp;" ЕДДС",'[28]1'!$B$1:$E$60,1,0),"")</f>
        <v>Х.-Жирковский ЕДДС</v>
      </c>
      <c r="M27" s="15">
        <f>_xlfn.IFNA(VLOOKUP($A27&amp;" ЕДДС",'[25]1'!$B$2:$F$60000,4,0),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ЕДДС",'[25]1'!$B$2:$F$60000,4,0), "x")</f>
        <v>0</v>
      </c>
      <c r="C28" s="12">
        <f>'[26]1'!$C$76</f>
        <v>81</v>
      </c>
      <c r="D28" s="13">
        <f>_xlfn.IFNA(VLOOKUP($A28,'[27]1'!$A$2:$B$28,2,0), "x")</f>
        <v>32</v>
      </c>
      <c r="E28" s="14">
        <f t="shared" si="0"/>
        <v>-32</v>
      </c>
      <c r="F28" s="12">
        <f>C28-H28-'[26]1'!$C$74</f>
        <v>48</v>
      </c>
      <c r="G28" s="15">
        <f>_xlfn.IFNA(VLOOKUP($A28&amp;" ЕДДС",'[25]1'!$B$2:$F$60000,5,0), "x")</f>
        <v>0</v>
      </c>
      <c r="H28" s="12">
        <f>'[26]1'!$C$75</f>
        <v>30</v>
      </c>
      <c r="I28" s="16">
        <f>_xlfn.IFNA(VLOOKUP($A28&amp;" ЕДДС",'[28]1'!$B$2:$E$60,2,0)/86400, "")</f>
        <v>6.3888888888888893E-3</v>
      </c>
      <c r="J28" s="16">
        <f>_xlfn.IFNA(VLOOKUP($A28&amp;" ЕДДС",'[28]1'!$B$2:$E$60,3,0)/86400, "")</f>
        <v>0</v>
      </c>
      <c r="K28" s="16">
        <f>_xlfn.IFNA(VLOOKUP($A28&amp;" ЕДДС",'[28]1'!$B$2:$E$60,4,0)/86400, "")</f>
        <v>0</v>
      </c>
      <c r="L28" s="16" t="str">
        <f>_xlfn.IFNA(VLOOKUP($A28&amp;" ЕДДС",'[28]1'!$B$1:$E$60,1,0),"")</f>
        <v>Хиславичский ЕДДС</v>
      </c>
      <c r="M28" s="15">
        <f>_xlfn.IFNA(VLOOKUP($A28&amp;" ЕДДС",'[25]1'!$B$2:$F$60000,4,0),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ЕДДС",'[25]1'!$B$2:$F$60000,4,0), "x")</f>
        <v>0</v>
      </c>
      <c r="C29" s="12">
        <f>'[26]1'!$C$79</f>
        <v>194</v>
      </c>
      <c r="D29" s="13">
        <f>_xlfn.IFNA(VLOOKUP($A29,'[27]1'!$A$2:$B$28,2,0), "x")</f>
        <v>55</v>
      </c>
      <c r="E29" s="14">
        <f t="shared" si="0"/>
        <v>-55</v>
      </c>
      <c r="F29" s="12">
        <f>C29-H29-'[26]1'!$C$77</f>
        <v>119</v>
      </c>
      <c r="G29" s="15">
        <f>_xlfn.IFNA(VLOOKUP($A29&amp;" ЕДДС",'[25]1'!$B$2:$F$60000,5,0), "x")</f>
        <v>0</v>
      </c>
      <c r="H29" s="12">
        <f>'[26]1'!$C$78</f>
        <v>57</v>
      </c>
      <c r="I29" s="16">
        <f>_xlfn.IFNA(VLOOKUP($A29&amp;" ЕДДС",'[28]1'!$B$2:$E$60,2,0)/86400, "")</f>
        <v>1.2129629629629629E-2</v>
      </c>
      <c r="J29" s="16">
        <f>_xlfn.IFNA(VLOOKUP($A29&amp;" ЕДДС",'[28]1'!$B$2:$E$60,3,0)/86400, "")</f>
        <v>0</v>
      </c>
      <c r="K29" s="16">
        <f>_xlfn.IFNA(VLOOKUP($A29&amp;" ЕДДС",'[28]1'!$B$2:$E$60,4,0)/86400, "")</f>
        <v>0</v>
      </c>
      <c r="L29" s="16" t="str">
        <f>_xlfn.IFNA(VLOOKUP($A29&amp;" ЕДДС",'[28]1'!$B$1:$E$60,1,0),"")</f>
        <v>Шумячский ЕДДС</v>
      </c>
      <c r="M29" s="15">
        <f>_xlfn.IFNA(VLOOKUP($A29&amp;" ЕДДС",'[25]1'!$B$2:$F$60000,4,0),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ЕДДС",'[25]1'!$B$2:$F$60000,4,0), "x")</f>
        <v>0</v>
      </c>
      <c r="C30" s="12">
        <f>'[26]1'!$C$82</f>
        <v>1193</v>
      </c>
      <c r="D30" s="13">
        <f>_xlfn.IFNA(VLOOKUP($A30,'[27]1'!$A$2:$B$30,2,0), "x")</f>
        <v>0</v>
      </c>
      <c r="E30" s="14">
        <f t="shared" si="0"/>
        <v>0</v>
      </c>
      <c r="F30" s="12">
        <f>C30-H30-'[26]1'!$C$80</f>
        <v>947</v>
      </c>
      <c r="G30" s="15">
        <f>_xlfn.IFNA(VLOOKUP($A30&amp;" ЕДДС",'[25]1'!$B$2:$F$60000,5,0), "x")</f>
        <v>0</v>
      </c>
      <c r="H30" s="12">
        <f>'[26]1'!$C$81</f>
        <v>155</v>
      </c>
      <c r="I30" s="16">
        <f>_xlfn.IFNA(VLOOKUP($A30&amp;" ЕДДС",'[28]1'!$B$2:$E$60,2,0)/86400, "")</f>
        <v>1.4583333333333334E-3</v>
      </c>
      <c r="J30" s="16">
        <f>_xlfn.IFNA(VLOOKUP($A30&amp;" ЕДДС",'[28]1'!$B$2:$E$60,3,0)/86400, "")</f>
        <v>0</v>
      </c>
      <c r="K30" s="16">
        <f>_xlfn.IFNA(VLOOKUP($A30&amp;" ЕДДС",'[28]1'!$B$2:$E$60,4,0)/86400, "")</f>
        <v>0</v>
      </c>
      <c r="L30" s="16" t="str">
        <f>_xlfn.IFNA(VLOOKUP($A30&amp;" ЕДДС",'[28]1'!$B$1:$E$60,1,0),"")</f>
        <v>Ярцевский ЕДДС</v>
      </c>
      <c r="M30" s="15">
        <f>_xlfn.IFNA(VLOOKUP($A30&amp;" ЕДДС",'[25]1'!$B$2:$F$60000,4,0), "x")</f>
        <v>0</v>
      </c>
      <c r="N30" s="20" t="s">
        <v>41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35" priority="2" operator="equal">
      <formula>0</formula>
    </cfRule>
    <cfRule type="cellIs" dxfId="34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5">
        <f>_xlfn.IFNA(VLOOKUP($A4&amp;" ЕДДС",'[29]1'!$B$2:$F$60000,4,0), "x")</f>
        <v>0</v>
      </c>
      <c r="C4" s="12">
        <f>'[30]1'!$C$4</f>
        <v>156</v>
      </c>
      <c r="D4" s="13">
        <f>_xlfn.IFNA(VLOOKUP($A4,'[31]1'!$A$2:$B$28,2,0), "x")</f>
        <v>19</v>
      </c>
      <c r="E4" s="14">
        <f t="shared" ref="E4:E30" si="0">B4-D4-G4</f>
        <v>-19</v>
      </c>
      <c r="F4" s="12">
        <f>C4-H4-'[30]1'!$C$2</f>
        <v>115</v>
      </c>
      <c r="G4" s="15">
        <f>_xlfn.IFNA(VLOOKUP($A4&amp;" ЕДДС",'[29]1'!$B$2:$F$60000,5,0), "x")</f>
        <v>0</v>
      </c>
      <c r="H4" s="12">
        <f>'[30]1'!$C$3</f>
        <v>24</v>
      </c>
      <c r="I4" s="16">
        <f>_xlfn.IFNA(VLOOKUP($A4&amp;" ЕДДС",'[32]1'!$B$2:$E$60,2,0)/86400, "")</f>
        <v>9.2824074074074076E-3</v>
      </c>
      <c r="J4" s="16">
        <f>_xlfn.IFNA(VLOOKUP($A4&amp;" ЕДДС",'[32]1'!$B$2:$E$60,3,0)/86400, "")</f>
        <v>0</v>
      </c>
      <c r="K4" s="16">
        <f>_xlfn.IFNA(VLOOKUP($A4&amp;" ЕДДС",'[32]1'!$B$2:$E$60,4,0)/86400, "")</f>
        <v>0</v>
      </c>
      <c r="L4" s="16" t="str">
        <f>_xlfn.IFNA(VLOOKUP($A4&amp;" ЕДДС",'[32]1'!$B$1:$E$60,1,0),"")</f>
        <v>Велижский ЕДДС</v>
      </c>
      <c r="M4" s="15">
        <f>_xlfn.IFNA(VLOOKUP($A4&amp;" ЕДДС",'[29]1'!$B$2:$F$60000,4,0),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ЕДДС",'[29]1'!$B$2:$F$60000,4,0), "x")</f>
        <v>0</v>
      </c>
      <c r="C5" s="12">
        <f>'[30]1'!$C$7</f>
        <v>1446</v>
      </c>
      <c r="D5" s="13">
        <f>_xlfn.IFNA(VLOOKUP($A5,'[31]1'!$A$2:$B$28,2,0), "x")</f>
        <v>309</v>
      </c>
      <c r="E5" s="14">
        <f t="shared" si="0"/>
        <v>-309</v>
      </c>
      <c r="F5" s="12">
        <f>C5-H5-'[30]1'!$C$5</f>
        <v>1157</v>
      </c>
      <c r="G5" s="15">
        <f>_xlfn.IFNA(VLOOKUP($A5&amp;" ЕДДС",'[29]1'!$B$2:$F$60000,5,0), "x")</f>
        <v>0</v>
      </c>
      <c r="H5" s="12">
        <f>'[30]1'!$C$6</f>
        <v>178</v>
      </c>
      <c r="I5" s="16">
        <f>_xlfn.IFNA(VLOOKUP($A5&amp;" ЕДДС",'[32]1'!$B$2:$E$60,2,0)/86400, "")</f>
        <v>5.9027777777777778E-4</v>
      </c>
      <c r="J5" s="16">
        <f>_xlfn.IFNA(VLOOKUP($A5&amp;" ЕДДС",'[32]1'!$B$2:$E$60,3,0)/86400, "")</f>
        <v>0</v>
      </c>
      <c r="K5" s="16">
        <f>_xlfn.IFNA(VLOOKUP($A5&amp;" ЕДДС",'[32]1'!$B$2:$E$60,4,0)/86400, "")</f>
        <v>0</v>
      </c>
      <c r="L5" s="16" t="str">
        <f>_xlfn.IFNA(VLOOKUP($A5&amp;" ЕДДС",'[32]1'!$B$1:$E$60,1,0),"")</f>
        <v>Вяземский ЕДДС</v>
      </c>
      <c r="M5" s="15">
        <f>_xlfn.IFNA(VLOOKUP($A5&amp;" ЕДДС",'[29]1'!$B$2:$F$60000,4,0),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ЕДДС",'[29]1'!$B$2:$F$60000,4,0), "x")</f>
        <v>0</v>
      </c>
      <c r="C6" s="12">
        <f>'[30]1'!$C$10</f>
        <v>928</v>
      </c>
      <c r="D6" s="13">
        <f>_xlfn.IFNA(VLOOKUP($A6,'[31]1'!$A$2:$B$28,2,0), "x")</f>
        <v>229</v>
      </c>
      <c r="E6" s="14">
        <f t="shared" si="0"/>
        <v>-229</v>
      </c>
      <c r="F6" s="12">
        <f>C6-H6-'[30]1'!$C$8</f>
        <v>724</v>
      </c>
      <c r="G6" s="15">
        <f>_xlfn.IFNA(VLOOKUP($A6&amp;" ЕДДС",'[29]1'!$B$2:$F$60000,5,0), "x")</f>
        <v>0</v>
      </c>
      <c r="H6" s="12">
        <f>'[30]1'!$C$9</f>
        <v>135</v>
      </c>
      <c r="I6" s="16">
        <f>_xlfn.IFNA(VLOOKUP($A6&amp;" ЕДДС",'[32]1'!$B$2:$E$60,2,0)/86400, "")</f>
        <v>3.1250000000000001E-4</v>
      </c>
      <c r="J6" s="16">
        <f>_xlfn.IFNA(VLOOKUP($A6&amp;" ЕДДС",'[32]1'!$B$2:$E$60,3,0)/86400, "")</f>
        <v>0</v>
      </c>
      <c r="K6" s="16">
        <f>_xlfn.IFNA(VLOOKUP($A6&amp;" ЕДДС",'[32]1'!$B$2:$E$60,4,0)/86400, "")</f>
        <v>0</v>
      </c>
      <c r="L6" s="16" t="str">
        <f>_xlfn.IFNA(VLOOKUP($A6&amp;" ЕДДС",'[32]1'!$B$1:$E$60,1,0),"")</f>
        <v>Гагаринский ЕДДС</v>
      </c>
      <c r="M6" s="15">
        <f>_xlfn.IFNA(VLOOKUP($A6&amp;" ЕДДС",'[29]1'!$B$2:$F$60000,4,0), "x")</f>
        <v>0</v>
      </c>
      <c r="N6" s="6"/>
    </row>
    <row r="7" spans="1:14" ht="15.75" x14ac:dyDescent="0.25">
      <c r="A7" s="10" t="s">
        <v>13</v>
      </c>
      <c r="B7" s="15">
        <f>_xlfn.IFNA(VLOOKUP($A7&amp;" ЕДДС",'[29]1'!$B$2:$F$60000,4,0), "x")</f>
        <v>0</v>
      </c>
      <c r="C7" s="12">
        <f>'[30]1'!$C$13</f>
        <v>42</v>
      </c>
      <c r="D7" s="13">
        <f>_xlfn.IFNA(VLOOKUP($A7,'[31]1'!$A$2:$B$28,2,0), "x")</f>
        <v>8</v>
      </c>
      <c r="E7" s="14">
        <f t="shared" si="0"/>
        <v>-8</v>
      </c>
      <c r="F7" s="12">
        <f>C7-H7-'[30]1'!$C$11</f>
        <v>34</v>
      </c>
      <c r="G7" s="15">
        <f>_xlfn.IFNA(VLOOKUP($A7&amp;" ЕДДС",'[29]1'!$B$2:$F$60000,5,0), "x")</f>
        <v>0</v>
      </c>
      <c r="H7" s="12">
        <f>'[30]1'!$C$12</f>
        <v>6</v>
      </c>
      <c r="I7" s="16">
        <f>_xlfn.IFNA(VLOOKUP($A7&amp;" ЕДДС",'[32]1'!$B$2:$E$60,2,0)/86400, "")</f>
        <v>6.4814814814814813E-4</v>
      </c>
      <c r="J7" s="16">
        <f>_xlfn.IFNA(VLOOKUP($A7&amp;" ЕДДС",'[32]1'!$B$2:$E$60,3,0)/86400, "")</f>
        <v>0</v>
      </c>
      <c r="K7" s="16">
        <f>_xlfn.IFNA(VLOOKUP($A7&amp;" ЕДДС",'[32]1'!$B$2:$E$60,4,0)/86400, "")</f>
        <v>0</v>
      </c>
      <c r="L7" s="16" t="str">
        <f>_xlfn.IFNA(VLOOKUP($A7&amp;" ЕДДС",'[32]1'!$B$1:$E$60,1,0),"")</f>
        <v>Глинковский ЕДДС</v>
      </c>
      <c r="M7" s="15">
        <f>_xlfn.IFNA(VLOOKUP($A7&amp;" ЕДДС",'[29]1'!$B$2:$F$60000,4,0), "x")</f>
        <v>0</v>
      </c>
      <c r="N7" s="6"/>
    </row>
    <row r="8" spans="1:14" ht="15.75" x14ac:dyDescent="0.25">
      <c r="A8" s="10" t="s">
        <v>15</v>
      </c>
      <c r="B8" s="15">
        <f>_xlfn.IFNA(VLOOKUP($A8&amp;" ЕДДС",'[29]1'!$B$2:$F$60000,4,0), "x")</f>
        <v>0</v>
      </c>
      <c r="C8" s="12">
        <f>'[30]1'!$C$16</f>
        <v>288</v>
      </c>
      <c r="D8" s="13">
        <f>_xlfn.IFNA(VLOOKUP($A8,'[31]1'!$A$2:$B$28,2,0), "x")</f>
        <v>38</v>
      </c>
      <c r="E8" s="14">
        <f t="shared" si="0"/>
        <v>-38</v>
      </c>
      <c r="F8" s="12">
        <f>C8-H8-'[30]1'!$C$14</f>
        <v>243</v>
      </c>
      <c r="G8" s="15">
        <f>_xlfn.IFNA(VLOOKUP($A8&amp;" ЕДДС",'[29]1'!$B$2:$F$60000,5,0), "x")</f>
        <v>0</v>
      </c>
      <c r="H8" s="12">
        <f>'[30]1'!$C$15</f>
        <v>28</v>
      </c>
      <c r="I8" s="16">
        <f>_xlfn.IFNA(VLOOKUP($A8&amp;" ЕДДС",'[32]1'!$B$2:$E$60,2,0)/86400, "")</f>
        <v>8.2291666666666659E-3</v>
      </c>
      <c r="J8" s="16">
        <f>_xlfn.IFNA(VLOOKUP($A8&amp;" ЕДДС",'[32]1'!$B$2:$E$60,3,0)/86400, "")</f>
        <v>0</v>
      </c>
      <c r="K8" s="16">
        <f>_xlfn.IFNA(VLOOKUP($A8&amp;" ЕДДС",'[32]1'!$B$2:$E$60,4,0)/86400, "")</f>
        <v>0</v>
      </c>
      <c r="L8" s="16" t="str">
        <f>_xlfn.IFNA(VLOOKUP($A8&amp;" ЕДДС",'[32]1'!$B$1:$E$60,1,0),"")</f>
        <v>Демидовский ЕДДС</v>
      </c>
      <c r="M8" s="15">
        <f>_xlfn.IFNA(VLOOKUP($A8&amp;" ЕДДС",'[29]1'!$B$2:$F$60000,4,0),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ЕДДС",'[29]1'!$B$2:$F$60000,4,0), "x")</f>
        <v>0</v>
      </c>
      <c r="C9" s="12">
        <f>'[30]1'!$C$19</f>
        <v>282</v>
      </c>
      <c r="D9" s="13">
        <f>_xlfn.IFNA(VLOOKUP($N9,'[31]1'!$A$2:$B$28,2,0), "x")</f>
        <v>52</v>
      </c>
      <c r="E9" s="14">
        <f t="shared" si="0"/>
        <v>-52</v>
      </c>
      <c r="F9" s="12">
        <f>C9-H9-'[30]1'!$C$17</f>
        <v>214</v>
      </c>
      <c r="G9" s="15">
        <f>_xlfn.IFNA(VLOOKUP($A9&amp;" ЕДДС",'[29]1'!$B$2:$F$60000,5,0), "x")</f>
        <v>0</v>
      </c>
      <c r="H9" s="12">
        <f>'[30]1'!$C$18</f>
        <v>39</v>
      </c>
      <c r="I9" s="16">
        <f>_xlfn.IFNA(VLOOKUP($A9&amp;" ЕДДС",'[32]1'!$B$2:$E$60,2,0)/86400, "")</f>
        <v>4.861111111111111E-4</v>
      </c>
      <c r="J9" s="16">
        <f>_xlfn.IFNA(VLOOKUP($A9&amp;" ЕДДС",'[32]1'!$B$2:$E$60,3,0)/86400, "")</f>
        <v>0</v>
      </c>
      <c r="K9" s="16">
        <f>_xlfn.IFNA(VLOOKUP($A9&amp;" ЕДДС",'[32]1'!$B$2:$E$60,4,0)/86400, "")</f>
        <v>0</v>
      </c>
      <c r="L9" s="16" t="str">
        <f>_xlfn.IFNA(VLOOKUP($A9&amp;" ЕДДС",'[32]1'!$B$1:$E$60,1,0),"")</f>
        <v>Десногорск ЕДДС</v>
      </c>
      <c r="M9" s="15">
        <f>_xlfn.IFNA(VLOOKUP($A9&amp;" ЕДДС",'[29]1'!$B$2:$F$60000,4,0),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ЕДДС",'[29]1'!$B$2:$F$60000,4,0), "x")</f>
        <v>0</v>
      </c>
      <c r="C10" s="12">
        <f>'[30]1'!$C$22</f>
        <v>331</v>
      </c>
      <c r="D10" s="13">
        <f>_xlfn.IFNA(VLOOKUP($A10,'[31]1'!$A$2:$B$28,2,0), "x")</f>
        <v>98</v>
      </c>
      <c r="E10" s="14">
        <f t="shared" si="0"/>
        <v>-98</v>
      </c>
      <c r="F10" s="12">
        <f>C10-H10-'[30]1'!$C$20</f>
        <v>236</v>
      </c>
      <c r="G10" s="15">
        <f>_xlfn.IFNA(VLOOKUP($A10&amp;" ЕДДС",'[29]1'!$B$2:$F$60000,5,0), "x")</f>
        <v>0</v>
      </c>
      <c r="H10" s="12">
        <f>'[30]1'!$C$21</f>
        <v>65</v>
      </c>
      <c r="I10" s="16">
        <f>_xlfn.IFNA(VLOOKUP($A10&amp;" ЕДДС",'[32]1'!$B$2:$E$60,2,0)/86400, "")</f>
        <v>6.9444444444444447E-4</v>
      </c>
      <c r="J10" s="16">
        <f>_xlfn.IFNA(VLOOKUP($A10&amp;" ЕДДС",'[32]1'!$B$2:$E$60,3,0)/86400, "")</f>
        <v>0</v>
      </c>
      <c r="K10" s="16">
        <f>_xlfn.IFNA(VLOOKUP($A10&amp;" ЕДДС",'[32]1'!$B$2:$E$60,4,0)/86400, "")</f>
        <v>0</v>
      </c>
      <c r="L10" s="16" t="str">
        <f>_xlfn.IFNA(VLOOKUP($A10&amp;" ЕДДС",'[32]1'!$B$1:$E$60,1,0),"")</f>
        <v>Дорогобужский ЕДДС</v>
      </c>
      <c r="M10" s="15">
        <f>_xlfn.IFNA(VLOOKUP($A10&amp;" ЕДДС",'[29]1'!$B$2:$F$60000,4,0),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ЕДДС",'[29]1'!$B$2:$F$60000,4,0), "x")</f>
        <v>0</v>
      </c>
      <c r="C11" s="12">
        <f>'[30]1'!$C$25</f>
        <v>209</v>
      </c>
      <c r="D11" s="13">
        <f>_xlfn.IFNA(VLOOKUP($A11,'[31]1'!$A$2:$B$28,2,0), "x")</f>
        <v>37</v>
      </c>
      <c r="E11" s="14">
        <f t="shared" si="0"/>
        <v>-37</v>
      </c>
      <c r="F11" s="12">
        <f>C11-H11-'[30]1'!$C$23</f>
        <v>166</v>
      </c>
      <c r="G11" s="15">
        <f>_xlfn.IFNA(VLOOKUP($A11&amp;" ЕДДС",'[29]1'!$B$2:$F$60000,5,0), "x")</f>
        <v>0</v>
      </c>
      <c r="H11" s="12">
        <f>'[30]1'!$C$24</f>
        <v>24</v>
      </c>
      <c r="I11" s="16">
        <f>_xlfn.IFNA(VLOOKUP($A11&amp;" ЕДДС",'[32]1'!$B$2:$E$60,2,0)/86400, "")</f>
        <v>3.0671296296296297E-3</v>
      </c>
      <c r="J11" s="16">
        <f>_xlfn.IFNA(VLOOKUP($A11&amp;" ЕДДС",'[32]1'!$B$2:$E$60,3,0)/86400, "")</f>
        <v>0</v>
      </c>
      <c r="K11" s="16">
        <f>_xlfn.IFNA(VLOOKUP($A11&amp;" ЕДДС",'[32]1'!$B$2:$E$60,4,0)/86400, "")</f>
        <v>0</v>
      </c>
      <c r="L11" s="16" t="str">
        <f>_xlfn.IFNA(VLOOKUP($A11&amp;" ЕДДС",'[32]1'!$B$1:$E$60,1,0),"")</f>
        <v>Духовщинский ЕДДС</v>
      </c>
      <c r="M11" s="15">
        <f>_xlfn.IFNA(VLOOKUP($A11&amp;" ЕДДС",'[29]1'!$B$2:$F$60000,4,0),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ЕДДС",'[29]1'!$B$2:$F$60000,4,0), "x")</f>
        <v>0</v>
      </c>
      <c r="C12" s="12">
        <f>'[30]1'!$C$28</f>
        <v>184</v>
      </c>
      <c r="D12" s="13">
        <f>_xlfn.IFNA(VLOOKUP($A12,'[31]1'!$A$2:$B$28,2,0), "x")</f>
        <v>25</v>
      </c>
      <c r="E12" s="14">
        <f t="shared" si="0"/>
        <v>-25</v>
      </c>
      <c r="F12" s="12">
        <f>C12-H12-'[30]1'!$C$26</f>
        <v>139</v>
      </c>
      <c r="G12" s="15">
        <f>_xlfn.IFNA(VLOOKUP($A12&amp;" ЕДДС",'[29]1'!$B$2:$F$60000,5,0), "x")</f>
        <v>0</v>
      </c>
      <c r="H12" s="12">
        <f>'[30]1'!$C$27</f>
        <v>34</v>
      </c>
      <c r="I12" s="16">
        <f>_xlfn.IFNA(VLOOKUP($A12&amp;" ЕДДС",'[32]1'!$B$2:$E$60,2,0)/86400, "")</f>
        <v>1.712962962962963E-3</v>
      </c>
      <c r="J12" s="16">
        <f>_xlfn.IFNA(VLOOKUP($A12&amp;" ЕДДС",'[32]1'!$B$2:$E$60,3,0)/86400, "")</f>
        <v>0</v>
      </c>
      <c r="K12" s="16">
        <f>_xlfn.IFNA(VLOOKUP($A12&amp;" ЕДДС",'[32]1'!$B$2:$E$60,4,0)/86400, "")</f>
        <v>0</v>
      </c>
      <c r="L12" s="16" t="str">
        <f>_xlfn.IFNA(VLOOKUP($A12&amp;" ЕДДС",'[32]1'!$B$1:$E$60,1,0),"")</f>
        <v>Ельнинский ЕДДС</v>
      </c>
      <c r="M12" s="15">
        <f>_xlfn.IFNA(VLOOKUP($A12&amp;" ЕДДС",'[29]1'!$B$2:$F$60000,4,0),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ЕДДС",'[29]1'!$B$2:$F$60000,4,0), "x")</f>
        <v>0</v>
      </c>
      <c r="C13" s="12">
        <f>'[30]1'!$C$31</f>
        <v>85</v>
      </c>
      <c r="D13" s="13">
        <f>_xlfn.IFNA(VLOOKUP($A13,'[31]1'!$A$2:$B$28,2,0), "x")</f>
        <v>18</v>
      </c>
      <c r="E13" s="14">
        <f t="shared" si="0"/>
        <v>-18</v>
      </c>
      <c r="F13" s="12">
        <f>C13-H13-'[30]1'!$C$29</f>
        <v>68</v>
      </c>
      <c r="G13" s="15">
        <f>_xlfn.IFNA(VLOOKUP($A13&amp;" ЕДДС",'[29]1'!$B$2:$F$60000,5,0), "x")</f>
        <v>0</v>
      </c>
      <c r="H13" s="12">
        <f>'[30]1'!$C$30</f>
        <v>11</v>
      </c>
      <c r="I13" s="16">
        <f>_xlfn.IFNA(VLOOKUP($A13&amp;" ЕДДС",'[32]1'!$B$2:$E$60,2,0)/86400, "")</f>
        <v>5.9027777777777778E-4</v>
      </c>
      <c r="J13" s="16">
        <f>_xlfn.IFNA(VLOOKUP($A13&amp;" ЕДДС",'[32]1'!$B$2:$E$60,3,0)/86400, "")</f>
        <v>0</v>
      </c>
      <c r="K13" s="16">
        <f>_xlfn.IFNA(VLOOKUP($A13&amp;" ЕДДС",'[32]1'!$B$2:$E$60,4,0)/86400, "")</f>
        <v>0</v>
      </c>
      <c r="L13" s="16" t="str">
        <f>_xlfn.IFNA(VLOOKUP($A13&amp;" ЕДДС",'[32]1'!$B$1:$E$60,1,0),"")</f>
        <v>Ершичский ЕДДС</v>
      </c>
      <c r="M13" s="15">
        <f>_xlfn.IFNA(VLOOKUP($A13&amp;" ЕДДС",'[29]1'!$B$2:$F$60000,4,0),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ЕДДС",'[29]1'!$B$2:$F$60000,4,0), "x")</f>
        <v>0</v>
      </c>
      <c r="C14" s="12">
        <f>'[30]1'!$C$34</f>
        <v>168</v>
      </c>
      <c r="D14" s="13">
        <f>_xlfn.IFNA(VLOOKUP($A14,'[31]1'!$A$2:$B$28,2,0), "x")</f>
        <v>33</v>
      </c>
      <c r="E14" s="14">
        <f t="shared" si="0"/>
        <v>-33</v>
      </c>
      <c r="F14" s="12">
        <f>C14-H14-'[30]1'!$C$32</f>
        <v>143</v>
      </c>
      <c r="G14" s="15">
        <f>_xlfn.IFNA(VLOOKUP($A14&amp;" ЕДДС",'[29]1'!$B$2:$F$60000,5,0), "x")</f>
        <v>0</v>
      </c>
      <c r="H14" s="12">
        <f>'[30]1'!$C$33</f>
        <v>19</v>
      </c>
      <c r="I14" s="16">
        <f>_xlfn.IFNA(VLOOKUP($A14&amp;" ЕДДС",'[32]1'!$B$2:$E$60,2,0)/86400, "")</f>
        <v>7.0601851851851847E-4</v>
      </c>
      <c r="J14" s="16">
        <f>_xlfn.IFNA(VLOOKUP($A14&amp;" ЕДДС",'[32]1'!$B$2:$E$60,3,0)/86400, "")</f>
        <v>0</v>
      </c>
      <c r="K14" s="16">
        <f>_xlfn.IFNA(VLOOKUP($A14&amp;" ЕДДС",'[32]1'!$B$2:$E$60,4,0)/86400, "")</f>
        <v>0</v>
      </c>
      <c r="L14" s="16" t="str">
        <f>_xlfn.IFNA(VLOOKUP($A14&amp;" ЕДДС",'[32]1'!$B$1:$E$60,1,0),"")</f>
        <v>Кардымовский ЕДДС</v>
      </c>
      <c r="M14" s="15">
        <f>_xlfn.IFNA(VLOOKUP($A14&amp;" ЕДДС",'[29]1'!$B$2:$F$60000,4,0),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ЕДДС",'[29]1'!$B$2:$F$60000,4,0), "x")</f>
        <v>0</v>
      </c>
      <c r="C15" s="12">
        <f>'[30]1'!$C$37</f>
        <v>260</v>
      </c>
      <c r="D15" s="13">
        <f>_xlfn.IFNA(VLOOKUP($A15,'[31]1'!$A$2:$B$28,2,0), "x")</f>
        <v>55</v>
      </c>
      <c r="E15" s="14">
        <f t="shared" si="0"/>
        <v>-55</v>
      </c>
      <c r="F15" s="12">
        <f>C15-H15-'[30]1'!$C$35</f>
        <v>210</v>
      </c>
      <c r="G15" s="15">
        <f>_xlfn.IFNA(VLOOKUP($A15&amp;" ЕДДС",'[29]1'!$B$2:$F$60000,5,0), "x")</f>
        <v>0</v>
      </c>
      <c r="H15" s="12">
        <f>'[30]1'!$C$36</f>
        <v>32</v>
      </c>
      <c r="I15" s="16">
        <f>_xlfn.IFNA(VLOOKUP($A15&amp;" ЕДДС",'[32]1'!$B$2:$E$60,2,0)/86400, "")</f>
        <v>1.0648148148148149E-3</v>
      </c>
      <c r="J15" s="16">
        <f>_xlfn.IFNA(VLOOKUP($A15&amp;" ЕДДС",'[32]1'!$B$2:$E$60,3,0)/86400, "")</f>
        <v>0</v>
      </c>
      <c r="K15" s="16">
        <f>_xlfn.IFNA(VLOOKUP($A15&amp;" ЕДДС",'[32]1'!$B$2:$E$60,4,0)/86400, "")</f>
        <v>0</v>
      </c>
      <c r="L15" s="16" t="str">
        <f>_xlfn.IFNA(VLOOKUP($A15&amp;" ЕДДС",'[32]1'!$B$1:$E$60,1,0),"")</f>
        <v>Краснинский ЕДДС</v>
      </c>
      <c r="M15" s="15">
        <f>_xlfn.IFNA(VLOOKUP($A15&amp;" ЕДДС",'[29]1'!$B$2:$F$60000,4,0),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ЕДДС",'[29]1'!$B$2:$F$60000,4,0), "x")</f>
        <v>0</v>
      </c>
      <c r="C16" s="12">
        <f>'[30]1'!$C$40</f>
        <v>140</v>
      </c>
      <c r="D16" s="13">
        <f>_xlfn.IFNA(VLOOKUP($A16,'[31]1'!$A$2:$B$28,2,0), "x")</f>
        <v>18</v>
      </c>
      <c r="E16" s="14">
        <f t="shared" si="0"/>
        <v>-18</v>
      </c>
      <c r="F16" s="12">
        <f>C16-H16-'[30]1'!$C$38</f>
        <v>110</v>
      </c>
      <c r="G16" s="15">
        <f>_xlfn.IFNA(VLOOKUP($A16&amp;" ЕДДС",'[29]1'!$B$2:$F$60000,5,0), "x")</f>
        <v>0</v>
      </c>
      <c r="H16" s="12">
        <f>'[30]1'!$C$39</f>
        <v>14</v>
      </c>
      <c r="I16" s="16">
        <f>_xlfn.IFNA(VLOOKUP($A16&amp;" ЕДДС",'[32]1'!$B$2:$E$60,2,0)/86400, "")</f>
        <v>1.7592592592592592E-3</v>
      </c>
      <c r="J16" s="16">
        <f>_xlfn.IFNA(VLOOKUP($A16&amp;" ЕДДС",'[32]1'!$B$2:$E$60,3,0)/86400, "")</f>
        <v>0</v>
      </c>
      <c r="K16" s="16">
        <f>_xlfn.IFNA(VLOOKUP($A16&amp;" ЕДДС",'[32]1'!$B$2:$E$60,4,0)/86400, "")</f>
        <v>0</v>
      </c>
      <c r="L16" s="16" t="str">
        <f>_xlfn.IFNA(VLOOKUP($A16&amp;" ЕДДС",'[32]1'!$B$1:$E$60,1,0),"")</f>
        <v>Монастырщинский ЕДДС</v>
      </c>
      <c r="M16" s="15">
        <f>_xlfn.IFNA(VLOOKUP($A16&amp;" ЕДДС",'[29]1'!$B$2:$F$60000,4,0),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ЕДДС",'[29]1'!$B$2:$F$60000,4,0), "x")</f>
        <v>0</v>
      </c>
      <c r="C17" s="12">
        <f>'[30]1'!$C$43</f>
        <v>177</v>
      </c>
      <c r="D17" s="13">
        <f>_xlfn.IFNA(VLOOKUP($A17,'[31]1'!$A$2:$B$28,2,0), "x")</f>
        <v>37</v>
      </c>
      <c r="E17" s="14">
        <f t="shared" si="0"/>
        <v>-37</v>
      </c>
      <c r="F17" s="12">
        <f>C17-H17-'[30]1'!$C$41</f>
        <v>132</v>
      </c>
      <c r="G17" s="15">
        <f>_xlfn.IFNA(VLOOKUP($A17&amp;" ЕДДС",'[29]1'!$B$2:$F$60000,5,0), "x")</f>
        <v>0</v>
      </c>
      <c r="H17" s="12">
        <f>'[30]1'!$C$42</f>
        <v>27</v>
      </c>
      <c r="I17" s="16">
        <f>_xlfn.IFNA(VLOOKUP($A17&amp;" ЕДДС",'[32]1'!$B$2:$E$60,2,0)/86400, "")</f>
        <v>2.5694444444444445E-3</v>
      </c>
      <c r="J17" s="16">
        <f>_xlfn.IFNA(VLOOKUP($A17&amp;" ЕДДС",'[32]1'!$B$2:$E$60,3,0)/86400, "")</f>
        <v>0</v>
      </c>
      <c r="K17" s="16">
        <f>_xlfn.IFNA(VLOOKUP($A17&amp;" ЕДДС",'[32]1'!$B$2:$E$60,4,0)/86400, "")</f>
        <v>0</v>
      </c>
      <c r="L17" s="16" t="str">
        <f>_xlfn.IFNA(VLOOKUP($A17&amp;" ЕДДС",'[32]1'!$B$1:$E$60,1,0),"")</f>
        <v>Новодугинский ЕДДС</v>
      </c>
      <c r="M17" s="15">
        <f>_xlfn.IFNA(VLOOKUP($A17&amp;" ЕДДС",'[29]1'!$B$2:$F$60000,4,0),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ЕДДС",'[29]1'!$B$2:$F$60000,4,0), "x")</f>
        <v>0</v>
      </c>
      <c r="C18" s="12">
        <f>'[30]1'!$C$46</f>
        <v>436</v>
      </c>
      <c r="D18" s="13">
        <f>_xlfn.IFNA(VLOOKUP($A18,'[31]1'!$A$2:$B$28,2,0), "x")</f>
        <v>105</v>
      </c>
      <c r="E18" s="14">
        <f t="shared" si="0"/>
        <v>-105</v>
      </c>
      <c r="F18" s="12">
        <f>C18-H18-'[30]1'!$C$44</f>
        <v>346</v>
      </c>
      <c r="G18" s="15">
        <f>_xlfn.IFNA(VLOOKUP($A18&amp;" ЕДДС",'[29]1'!$B$2:$F$60000,5,0), "x")</f>
        <v>0</v>
      </c>
      <c r="H18" s="12">
        <f>'[30]1'!$C$45</f>
        <v>63</v>
      </c>
      <c r="I18" s="16">
        <f>_xlfn.IFNA(VLOOKUP($A18&amp;" ЕДДС",'[32]1'!$B$2:$E$60,2,0)/86400, "")</f>
        <v>2.8935185185185184E-4</v>
      </c>
      <c r="J18" s="16">
        <f>_xlfn.IFNA(VLOOKUP($A18&amp;" ЕДДС",'[32]1'!$B$2:$E$60,3,0)/86400, "")</f>
        <v>0</v>
      </c>
      <c r="K18" s="16">
        <f>_xlfn.IFNA(VLOOKUP($A18&amp;" ЕДДС",'[32]1'!$B$2:$E$60,4,0)/86400, "")</f>
        <v>0</v>
      </c>
      <c r="L18" s="16" t="str">
        <f>_xlfn.IFNA(VLOOKUP($A18&amp;" ЕДДС",'[32]1'!$B$1:$E$60,1,0),"")</f>
        <v>Починковский ЕДДС</v>
      </c>
      <c r="M18" s="15">
        <f>_xlfn.IFNA(VLOOKUP($A18&amp;" ЕДДС",'[29]1'!$B$2:$F$60000,4,0),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ЕДДС",'[29]1'!$B$2:$F$60000,4,0), "x")</f>
        <v>0</v>
      </c>
      <c r="C19" s="12">
        <f>'[30]1'!$C$49</f>
        <v>1289</v>
      </c>
      <c r="D19" s="13">
        <f>_xlfn.IFNA(VLOOKUP($A19,'[31]1'!$A$2:$B$28,2,0), "x")</f>
        <v>202</v>
      </c>
      <c r="E19" s="14">
        <f t="shared" si="0"/>
        <v>-202</v>
      </c>
      <c r="F19" s="12">
        <f>C19-H19-'[30]1'!$C$47</f>
        <v>1097</v>
      </c>
      <c r="G19" s="15">
        <f>_xlfn.IFNA(VLOOKUP($A19&amp;" ЕДДС",'[29]1'!$B$2:$F$60000,5,0), "x")</f>
        <v>0</v>
      </c>
      <c r="H19" s="12">
        <f>'[30]1'!$C$48</f>
        <v>117</v>
      </c>
      <c r="I19" s="16">
        <f>_xlfn.IFNA(VLOOKUP($A19&amp;" ЕДДС",'[32]1'!$B$2:$E$60,2,0)/86400, "")</f>
        <v>6.4814814814814813E-4</v>
      </c>
      <c r="J19" s="16">
        <f>_xlfn.IFNA(VLOOKUP($A19&amp;" ЕДДС",'[32]1'!$B$2:$E$60,3,0)/86400, "")</f>
        <v>0</v>
      </c>
      <c r="K19" s="16">
        <f>_xlfn.IFNA(VLOOKUP($A19&amp;" ЕДДС",'[32]1'!$B$2:$E$60,4,0)/86400, "")</f>
        <v>0</v>
      </c>
      <c r="L19" s="16" t="str">
        <f>_xlfn.IFNA(VLOOKUP($A19&amp;" ЕДДС",'[32]1'!$B$1:$E$60,1,0),"")</f>
        <v>Рославльский ЕДДС</v>
      </c>
      <c r="M19" s="15">
        <f>_xlfn.IFNA(VLOOKUP($A19&amp;" ЕДДС",'[29]1'!$B$2:$F$60000,4,0),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ЕДДС",'[29]1'!$B$2:$F$60000,4,0), "x")</f>
        <v>0</v>
      </c>
      <c r="C20" s="12">
        <f>'[30]1'!$C$52</f>
        <v>346</v>
      </c>
      <c r="D20" s="13">
        <f>_xlfn.IFNA(VLOOKUP($A20,'[31]1'!$A$2:$B$28,2,0), "x")</f>
        <v>29</v>
      </c>
      <c r="E20" s="14">
        <f t="shared" si="0"/>
        <v>-29</v>
      </c>
      <c r="F20" s="12">
        <f>C20-H20-'[30]1'!$C$50</f>
        <v>286</v>
      </c>
      <c r="G20" s="15">
        <f>_xlfn.IFNA(VLOOKUP($A20&amp;" ЕДДС",'[29]1'!$B$2:$F$60000,5,0), "x")</f>
        <v>0</v>
      </c>
      <c r="H20" s="12">
        <f>'[30]1'!$C$51</f>
        <v>30</v>
      </c>
      <c r="I20" s="16">
        <f>_xlfn.IFNA(VLOOKUP($A20&amp;" ЕДДС",'[32]1'!$B$2:$E$60,2,0)/86400, "")</f>
        <v>5.3240740740740744E-4</v>
      </c>
      <c r="J20" s="16">
        <f>_xlfn.IFNA(VLOOKUP($A20&amp;" ЕДДС",'[32]1'!$B$2:$E$60,3,0)/86400, "")</f>
        <v>0</v>
      </c>
      <c r="K20" s="16">
        <f>_xlfn.IFNA(VLOOKUP($A20&amp;" ЕДДС",'[32]1'!$B$2:$E$60,4,0)/86400, "")</f>
        <v>0</v>
      </c>
      <c r="L20" s="16" t="str">
        <f>_xlfn.IFNA(VLOOKUP($A20&amp;" ЕДДС",'[32]1'!$B$1:$E$60,1,0),"")</f>
        <v>Руднянский ЕДДС</v>
      </c>
      <c r="M20" s="15">
        <f>_xlfn.IFNA(VLOOKUP($A20&amp;" ЕДДС",'[29]1'!$B$2:$F$60000,4,0),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ЕДДС",'[29]1'!$B$2:$F$60000,4,0), "x")</f>
        <v>0</v>
      </c>
      <c r="C21" s="12">
        <f>'[30]1'!$C$55</f>
        <v>1129</v>
      </c>
      <c r="D21" s="13">
        <f>_xlfn.IFNA(VLOOKUP($A21,'[31]1'!$A$2:$B$28,2,0), "x")</f>
        <v>196</v>
      </c>
      <c r="E21" s="14">
        <f t="shared" si="0"/>
        <v>-196</v>
      </c>
      <c r="F21" s="12">
        <f>C21-H21-'[30]1'!$C$53</f>
        <v>817</v>
      </c>
      <c r="G21" s="15">
        <f>_xlfn.IFNA(VLOOKUP($A21&amp;" ЕДДС",'[29]1'!$B$2:$F$60000,5,0), "x")</f>
        <v>0</v>
      </c>
      <c r="H21" s="12">
        <f>'[30]1'!$C$54</f>
        <v>239</v>
      </c>
      <c r="I21" s="16">
        <f>_xlfn.IFNA(VLOOKUP($A21&amp;" ЕДДС",'[32]1'!$B$2:$E$60,2,0)/86400, "")</f>
        <v>5.5555555555555556E-4</v>
      </c>
      <c r="J21" s="16">
        <f>_xlfn.IFNA(VLOOKUP($A21&amp;" ЕДДС",'[32]1'!$B$2:$E$60,3,0)/86400, "")</f>
        <v>0</v>
      </c>
      <c r="K21" s="16">
        <f>_xlfn.IFNA(VLOOKUP($A21&amp;" ЕДДС",'[32]1'!$B$2:$E$60,4,0)/86400, "")</f>
        <v>0</v>
      </c>
      <c r="L21" s="16" t="str">
        <f>_xlfn.IFNA(VLOOKUP($A21&amp;" ЕДДС",'[32]1'!$B$1:$E$60,1,0),"")</f>
        <v>Сафоновский ЕДДС</v>
      </c>
      <c r="M21" s="15">
        <f>_xlfn.IFNA(VLOOKUP($A21&amp;" ЕДДС",'[29]1'!$B$2:$F$60000,4,0), "x")</f>
        <v>0</v>
      </c>
      <c r="N21" s="6"/>
    </row>
    <row r="22" spans="1:14" ht="15.75" x14ac:dyDescent="0.25">
      <c r="A22" s="10" t="s">
        <v>30</v>
      </c>
      <c r="B22" s="22">
        <f>_xlfn.IFNA(VLOOKUP("ЕДДС",'[29]1'!$B$2:$D$60000,2,0), "x")</f>
        <v>0</v>
      </c>
      <c r="C22" s="12">
        <f>'[30]1'!$C$58</f>
        <v>19126</v>
      </c>
      <c r="D22" s="13">
        <f>_xlfn.IFNA(VLOOKUP($A22,'[31]1'!$A$2:$B$28,2,0), "0")+_xlfn.IFNA(VLOOKUP($N22,'[31]1'!$A$2:$B$28,2,0), "x")</f>
        <v>871</v>
      </c>
      <c r="E22" s="14">
        <f t="shared" si="0"/>
        <v>-871</v>
      </c>
      <c r="F22" s="12">
        <f>C22-H22-'[30]1'!$C$56</f>
        <v>15339</v>
      </c>
      <c r="G22" s="22">
        <f>_xlfn.IFNA(VLOOKUP("ЕДДС",'[29]1'!$B$2:$D$60000,3,0), "x")</f>
        <v>0</v>
      </c>
      <c r="H22" s="12">
        <f>'[30]1'!$C$57</f>
        <v>517</v>
      </c>
      <c r="I22" s="16">
        <f>_xlfn.IFNA(VLOOKUP("ЕДДС",'[32]1'!$B$2:$E$60,2,0)/86400, "")</f>
        <v>3.1250000000000001E-4</v>
      </c>
      <c r="J22" s="16">
        <f>_xlfn.IFNA(VLOOKUP("ЕДДС",'[32]1'!$B$2:$E$60,3,0)/86400, "")</f>
        <v>0</v>
      </c>
      <c r="K22" s="16">
        <f>_xlfn.IFNA(VLOOKUP("ЕДДС",'[32]1'!$B$2:$E$60,4,0)/86400, "")</f>
        <v>0</v>
      </c>
      <c r="L22" s="16" t="str">
        <f>_xlfn.IFNA(VLOOKUP("ЕДДС",'[32]1'!$B$1:$E$60,1,0),"")</f>
        <v>ЕДДС</v>
      </c>
      <c r="M22" s="22">
        <f>_xlfn.IFNA(VLOOKUP("ЕДДС",'[29]1'!$B$2:$F$60000,4,0),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ЕДДС",'[29]1'!$B$2:$F$60000,4,0), "x")</f>
        <v>0</v>
      </c>
      <c r="C23" s="12">
        <f>'[30]1'!$C$61</f>
        <v>1203</v>
      </c>
      <c r="D23" s="13">
        <f>_xlfn.IFNA(VLOOKUP($N23,'[31]1'!$A$2:$B$28,2,0), "x")</f>
        <v>169</v>
      </c>
      <c r="E23" s="24">
        <f t="shared" si="0"/>
        <v>-169</v>
      </c>
      <c r="F23" s="12">
        <f>C23-H23-'[30]1'!$C$59</f>
        <v>1025</v>
      </c>
      <c r="G23" s="15">
        <f>_xlfn.IFNA(VLOOKUP($A23&amp;" ЕДДС",'[29]1'!$B$2:$F$60000,5,0), "x")</f>
        <v>0</v>
      </c>
      <c r="H23" s="12">
        <f>'[30]1'!$C$60</f>
        <v>126</v>
      </c>
      <c r="I23" s="16">
        <f>_xlfn.IFNA(VLOOKUP($A23&amp;" ЕДДС",'[32]1'!$B$2:$E$60,2,0)/86400, "")</f>
        <v>3.9351851851851852E-4</v>
      </c>
      <c r="J23" s="16">
        <f>_xlfn.IFNA(VLOOKUP($A23&amp;" ЕДДС",'[32]1'!$B$2:$E$60,3,0)/86400, "")</f>
        <v>0</v>
      </c>
      <c r="K23" s="16">
        <f>_xlfn.IFNA(VLOOKUP($A23&amp;" ЕДДС",'[32]1'!$B$2:$E$60,4,0)/86400, "")</f>
        <v>0</v>
      </c>
      <c r="L23" s="16" t="str">
        <f>_xlfn.IFNA(VLOOKUP($A23&amp;" ЕДДС",'[32]1'!$B$1:$E$60,1,0),"")</f>
        <v>Смоленский район ЕДДС</v>
      </c>
      <c r="M23" s="15">
        <f>_xlfn.IFNA(VLOOKUP($A23&amp;" ЕДДС",'[29]1'!$B$2:$F$60000,4,0),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ЕДДС",'[29]1'!$B$2:$F$60000,4,0), "x")</f>
        <v>0</v>
      </c>
      <c r="C24" s="12">
        <f>'[30]1'!$C$64</f>
        <v>152</v>
      </c>
      <c r="D24" s="13">
        <f>_xlfn.IFNA(VLOOKUP($A24,'[31]1'!$A$2:$B$28,2,0), "x")</f>
        <v>23</v>
      </c>
      <c r="E24" s="14">
        <f t="shared" si="0"/>
        <v>-23</v>
      </c>
      <c r="F24" s="12">
        <f>C24-H24-'[30]1'!$C$62</f>
        <v>104</v>
      </c>
      <c r="G24" s="15">
        <f>_xlfn.IFNA(VLOOKUP($A24&amp;" ЕДДС",'[29]1'!$B$2:$F$60000,5,0), "x")</f>
        <v>0</v>
      </c>
      <c r="H24" s="12">
        <f>'[30]1'!$C$63</f>
        <v>36</v>
      </c>
      <c r="I24" s="16">
        <f>_xlfn.IFNA(VLOOKUP($A24&amp;" ЕДДС",'[32]1'!$B$2:$E$60,2,0)/86400, "")</f>
        <v>4.0509259259259258E-4</v>
      </c>
      <c r="J24" s="16">
        <f>_xlfn.IFNA(VLOOKUP($A24&amp;" ЕДДС",'[32]1'!$B$2:$E$60,3,0)/86400, "")</f>
        <v>0</v>
      </c>
      <c r="K24" s="16">
        <f>_xlfn.IFNA(VLOOKUP($A24&amp;" ЕДДС",'[32]1'!$B$2:$E$60,4,0)/86400, "")</f>
        <v>0</v>
      </c>
      <c r="L24" s="16" t="str">
        <f>_xlfn.IFNA(VLOOKUP($A24&amp;" ЕДДС",'[32]1'!$B$1:$E$60,1,0),"")</f>
        <v>Сычевский ЕДДС</v>
      </c>
      <c r="M24" s="15">
        <f>_xlfn.IFNA(VLOOKUP($A24&amp;" ЕДДС",'[29]1'!$B$2:$F$60000,4,0),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ЕДДС",'[29]1'!$B$2:$F$60000,4,0), "x")</f>
        <v>0</v>
      </c>
      <c r="C25" s="12">
        <f>'[30]1'!$C$67</f>
        <v>121</v>
      </c>
      <c r="D25" s="13">
        <f>_xlfn.IFNA(VLOOKUP($A25,'[31]1'!$A$2:$B$28,2,0), "x")</f>
        <v>23</v>
      </c>
      <c r="E25" s="14">
        <f t="shared" si="0"/>
        <v>-23</v>
      </c>
      <c r="F25" s="12">
        <f>C25-H25-'[30]1'!$C$65</f>
        <v>99</v>
      </c>
      <c r="G25" s="15">
        <f>_xlfn.IFNA(VLOOKUP($A25&amp;" ЕДДС",'[29]1'!$B$2:$F$60000,5,0), "x")</f>
        <v>0</v>
      </c>
      <c r="H25" s="12">
        <f>'[30]1'!$C$66</f>
        <v>16</v>
      </c>
      <c r="I25" s="16">
        <f>_xlfn.IFNA(VLOOKUP($A25&amp;" ЕДДС",'[32]1'!$B$2:$E$60,2,0)/86400, "")</f>
        <v>5.9027777777777778E-4</v>
      </c>
      <c r="J25" s="16">
        <f>_xlfn.IFNA(VLOOKUP($A25&amp;" ЕДДС",'[32]1'!$B$2:$E$60,3,0)/86400, "")</f>
        <v>0</v>
      </c>
      <c r="K25" s="16">
        <f>_xlfn.IFNA(VLOOKUP($A25&amp;" ЕДДС",'[32]1'!$B$2:$E$60,4,0)/86400, "")</f>
        <v>0</v>
      </c>
      <c r="L25" s="16" t="str">
        <f>_xlfn.IFNA(VLOOKUP($A25&amp;" ЕДДС",'[32]1'!$B$1:$E$60,1,0),"")</f>
        <v>Темкинский ЕДДС</v>
      </c>
      <c r="M25" s="15">
        <f>_xlfn.IFNA(VLOOKUP($A25&amp;" ЕДДС",'[29]1'!$B$2:$F$60000,4,0),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ЕДДС",'[29]1'!$B$2:$F$60000,4,0), "x")</f>
        <v>0</v>
      </c>
      <c r="C26" s="12">
        <f>'[30]1'!$C$70</f>
        <v>194</v>
      </c>
      <c r="D26" s="13">
        <f>_xlfn.IFNA(VLOOKUP($A26,'[31]1'!$A$2:$B$28,2,0), "x")</f>
        <v>61</v>
      </c>
      <c r="E26" s="14">
        <f t="shared" si="0"/>
        <v>-61</v>
      </c>
      <c r="F26" s="12">
        <f>C26-H26-'[30]1'!$C$68</f>
        <v>117</v>
      </c>
      <c r="G26" s="15">
        <f>_xlfn.IFNA(VLOOKUP($A26&amp;" ЕДДС",'[29]1'!$B$2:$F$60000,5,0), "x")</f>
        <v>0</v>
      </c>
      <c r="H26" s="12">
        <f>'[30]1'!$C$69</f>
        <v>63</v>
      </c>
      <c r="I26" s="16">
        <f>_xlfn.IFNA(VLOOKUP($A26&amp;" ЕДДС",'[32]1'!$B$2:$E$60,2,0)/86400, "")</f>
        <v>3.3564814814814812E-4</v>
      </c>
      <c r="J26" s="16">
        <f>_xlfn.IFNA(VLOOKUP($A26&amp;" ЕДДС",'[32]1'!$B$2:$E$60,3,0)/86400, "")</f>
        <v>0</v>
      </c>
      <c r="K26" s="16">
        <f>_xlfn.IFNA(VLOOKUP($A26&amp;" ЕДДС",'[32]1'!$B$2:$E$60,4,0)/86400, "")</f>
        <v>0</v>
      </c>
      <c r="L26" s="16" t="str">
        <f>_xlfn.IFNA(VLOOKUP($A26&amp;" ЕДДС",'[32]1'!$B$1:$E$60,1,0),"")</f>
        <v>Угранский ЕДДС</v>
      </c>
      <c r="M26" s="15">
        <f>_xlfn.IFNA(VLOOKUP($A26&amp;" ЕДДС",'[29]1'!$B$2:$F$60000,4,0),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ЕДДС",'[29]1'!$B$2:$F$60000,4,0), "x")</f>
        <v>0</v>
      </c>
      <c r="C27" s="12">
        <f>'[30]1'!$C$73</f>
        <v>190</v>
      </c>
      <c r="D27" s="13">
        <f>_xlfn.IFNA(VLOOKUP($N27,'[31]1'!$A$2:$B$28,2,0), "x")</f>
        <v>29</v>
      </c>
      <c r="E27" s="14">
        <f t="shared" si="0"/>
        <v>-29</v>
      </c>
      <c r="F27" s="12">
        <f>C27-H27-'[30]1'!$C$71</f>
        <v>150</v>
      </c>
      <c r="G27" s="15">
        <f>_xlfn.IFNA(VLOOKUP($A27&amp;" ЕДДС",'[29]1'!$B$2:$F$60000,5,0), "x")</f>
        <v>0</v>
      </c>
      <c r="H27" s="12">
        <f>'[30]1'!$C$72</f>
        <v>15</v>
      </c>
      <c r="I27" s="16">
        <f>_xlfn.IFNA(VLOOKUP($A27&amp;" ЕДДС",'[32]1'!$B$2:$E$60,2,0)/86400, "")</f>
        <v>1.1111111111111111E-3</v>
      </c>
      <c r="J27" s="16">
        <f>_xlfn.IFNA(VLOOKUP($A27&amp;" ЕДДС",'[32]1'!$B$2:$E$60,3,0)/86400, "")</f>
        <v>0</v>
      </c>
      <c r="K27" s="16">
        <f>_xlfn.IFNA(VLOOKUP($A27&amp;" ЕДДС",'[32]1'!$B$2:$E$60,4,0)/86400, "")</f>
        <v>0</v>
      </c>
      <c r="L27" s="16" t="str">
        <f>_xlfn.IFNA(VLOOKUP($A27&amp;" ЕДДС",'[32]1'!$B$1:$E$60,1,0),"")</f>
        <v>Х.-Жирковский ЕДДС</v>
      </c>
      <c r="M27" s="15">
        <f>_xlfn.IFNA(VLOOKUP($A27&amp;" ЕДДС",'[29]1'!$B$2:$F$60000,4,0),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ЕДДС",'[29]1'!$B$2:$F$60000,4,0), "x")</f>
        <v>0</v>
      </c>
      <c r="C28" s="12">
        <f>'[30]1'!$C$76</f>
        <v>127</v>
      </c>
      <c r="D28" s="13">
        <f>_xlfn.IFNA(VLOOKUP($A28,'[31]1'!$A$2:$B$28,2,0), "x")</f>
        <v>15</v>
      </c>
      <c r="E28" s="14">
        <f t="shared" si="0"/>
        <v>-15</v>
      </c>
      <c r="F28" s="12">
        <f>C28-H28-'[30]1'!$C$74</f>
        <v>96</v>
      </c>
      <c r="G28" s="15">
        <f>_xlfn.IFNA(VLOOKUP($A28&amp;" ЕДДС",'[29]1'!$B$2:$F$60000,5,0), "x")</f>
        <v>0</v>
      </c>
      <c r="H28" s="12">
        <f>'[30]1'!$C$75</f>
        <v>17</v>
      </c>
      <c r="I28" s="16">
        <f>_xlfn.IFNA(VLOOKUP($A28&amp;" ЕДДС",'[32]1'!$B$2:$E$60,2,0)/86400, "")</f>
        <v>7.0949074074074074E-3</v>
      </c>
      <c r="J28" s="16">
        <f>_xlfn.IFNA(VLOOKUP($A28&amp;" ЕДДС",'[32]1'!$B$2:$E$60,3,0)/86400, "")</f>
        <v>0</v>
      </c>
      <c r="K28" s="16">
        <f>_xlfn.IFNA(VLOOKUP($A28&amp;" ЕДДС",'[32]1'!$B$2:$E$60,4,0)/86400, "")</f>
        <v>0</v>
      </c>
      <c r="L28" s="16" t="str">
        <f>_xlfn.IFNA(VLOOKUP($A28&amp;" ЕДДС",'[32]1'!$B$1:$E$60,1,0),"")</f>
        <v>Хиславичский ЕДДС</v>
      </c>
      <c r="M28" s="15">
        <f>_xlfn.IFNA(VLOOKUP($A28&amp;" ЕДДС",'[29]1'!$B$2:$F$60000,4,0),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ЕДДС",'[29]1'!$B$2:$F$60000,4,0), "x")</f>
        <v>0</v>
      </c>
      <c r="C29" s="12">
        <f>'[30]1'!$C$79</f>
        <v>171</v>
      </c>
      <c r="D29" s="13">
        <f>_xlfn.IFNA(VLOOKUP($A29,'[31]1'!$A$2:$B$28,2,0), "x")</f>
        <v>59</v>
      </c>
      <c r="E29" s="14">
        <f t="shared" si="0"/>
        <v>-59</v>
      </c>
      <c r="F29" s="12">
        <f>C29-H29-'[30]1'!$C$77</f>
        <v>112</v>
      </c>
      <c r="G29" s="15">
        <f>_xlfn.IFNA(VLOOKUP($A29&amp;" ЕДДС",'[29]1'!$B$2:$F$60000,5,0), "x")</f>
        <v>0</v>
      </c>
      <c r="H29" s="12">
        <f>'[30]1'!$C$78</f>
        <v>45</v>
      </c>
      <c r="I29" s="16">
        <f>_xlfn.IFNA(VLOOKUP($A29&amp;" ЕДДС",'[32]1'!$B$2:$E$60,2,0)/86400, "")</f>
        <v>3.7615740740740739E-3</v>
      </c>
      <c r="J29" s="16">
        <f>_xlfn.IFNA(VLOOKUP($A29&amp;" ЕДДС",'[32]1'!$B$2:$E$60,3,0)/86400, "")</f>
        <v>0</v>
      </c>
      <c r="K29" s="16">
        <f>_xlfn.IFNA(VLOOKUP($A29&amp;" ЕДДС",'[32]1'!$B$2:$E$60,4,0)/86400, "")</f>
        <v>0</v>
      </c>
      <c r="L29" s="16" t="str">
        <f>_xlfn.IFNA(VLOOKUP($A29&amp;" ЕДДС",'[32]1'!$B$1:$E$60,1,0),"")</f>
        <v>Шумячский ЕДДС</v>
      </c>
      <c r="M29" s="15">
        <f>_xlfn.IFNA(VLOOKUP($A29&amp;" ЕДДС",'[29]1'!$B$2:$F$60000,4,0),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ЕДДС",'[29]1'!$B$2:$F$60000,4,0), "x")</f>
        <v>0</v>
      </c>
      <c r="C30" s="12">
        <f>'[30]1'!$C$82</f>
        <v>950</v>
      </c>
      <c r="D30" s="13">
        <f>_xlfn.IFNA(VLOOKUP($A30,'[31]1'!$A$2:$B$30,2,0), "x")</f>
        <v>110</v>
      </c>
      <c r="E30" s="14">
        <f t="shared" si="0"/>
        <v>-110</v>
      </c>
      <c r="F30" s="12">
        <f>C30-H30-'[30]1'!$C$80</f>
        <v>799</v>
      </c>
      <c r="G30" s="15">
        <f>_xlfn.IFNA(VLOOKUP($A30&amp;" ЕДДС",'[29]1'!$B$2:$F$60000,5,0), "x")</f>
        <v>0</v>
      </c>
      <c r="H30" s="12">
        <f>'[30]1'!$C$81</f>
        <v>88</v>
      </c>
      <c r="I30" s="16">
        <f>_xlfn.IFNA(VLOOKUP($A30&amp;" ЕДДС",'[32]1'!$B$2:$E$60,2,0)/86400, "")</f>
        <v>6.134259259259259E-4</v>
      </c>
      <c r="J30" s="16">
        <f>_xlfn.IFNA(VLOOKUP($A30&amp;" ЕДДС",'[32]1'!$B$2:$E$60,3,0)/86400, "")</f>
        <v>0</v>
      </c>
      <c r="K30" s="16">
        <f>_xlfn.IFNA(VLOOKUP($A30&amp;" ЕДДС",'[32]1'!$B$2:$E$60,4,0)/86400, "")</f>
        <v>0</v>
      </c>
      <c r="L30" s="16" t="str">
        <f>_xlfn.IFNA(VLOOKUP($A30&amp;" ЕДДС",'[32]1'!$B$1:$E$60,1,0),"")</f>
        <v>Ярцевский ЕДДС</v>
      </c>
      <c r="M30" s="15">
        <f>_xlfn.IFNA(VLOOKUP($A30&amp;" ЕДДС",'[29]1'!$B$2:$F$60000,4,0),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30130</v>
      </c>
      <c r="D31" s="25">
        <f t="shared" si="1"/>
        <v>2868</v>
      </c>
      <c r="E31" s="25">
        <f t="shared" si="1"/>
        <v>-2868</v>
      </c>
      <c r="F31" s="25">
        <f t="shared" si="1"/>
        <v>24078</v>
      </c>
      <c r="G31" s="25">
        <f t="shared" si="1"/>
        <v>0</v>
      </c>
      <c r="H31" s="25">
        <f t="shared" si="1"/>
        <v>2008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33" priority="2" operator="equal">
      <formula>0</formula>
    </cfRule>
    <cfRule type="cellIs" dxfId="32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zoomScale="80" zoomScaleNormal="80" workbookViewId="0">
      <selection activeCell="A32" sqref="A32"/>
    </sheetView>
  </sheetViews>
  <sheetFormatPr defaultColWidth="12.85546875" defaultRowHeight="12.75" x14ac:dyDescent="0.2"/>
  <cols>
    <col min="1" max="1" width="22" style="6" customWidth="1"/>
    <col min="2" max="2" width="10.7109375" style="6" customWidth="1"/>
    <col min="4" max="4" width="15.5703125" style="6" customWidth="1"/>
    <col min="5" max="6" width="22" style="6" customWidth="1"/>
    <col min="9" max="9" width="22.42578125" style="6" customWidth="1"/>
    <col min="10" max="11" width="20.28515625" style="6" customWidth="1"/>
    <col min="12" max="12" width="26.85546875" style="6" customWidth="1"/>
    <col min="257" max="257" width="22" style="6" customWidth="1"/>
    <col min="260" max="260" width="22.42578125" style="6" customWidth="1"/>
    <col min="261" max="262" width="20.28515625" style="6" customWidth="1"/>
    <col min="263" max="263" width="20.5703125" style="6" customWidth="1"/>
    <col min="264" max="264" width="19.28515625" style="6" customWidth="1"/>
    <col min="513" max="513" width="22" style="6" customWidth="1"/>
    <col min="516" max="516" width="22.42578125" style="6" customWidth="1"/>
    <col min="517" max="518" width="20.28515625" style="6" customWidth="1"/>
    <col min="519" max="519" width="20.5703125" style="6" customWidth="1"/>
    <col min="520" max="520" width="19.28515625" style="6" customWidth="1"/>
    <col min="769" max="769" width="22" style="6" customWidth="1"/>
    <col min="772" max="772" width="22.42578125" style="6" customWidth="1"/>
    <col min="773" max="774" width="20.28515625" style="6" customWidth="1"/>
    <col min="775" max="775" width="20.5703125" style="6" customWidth="1"/>
    <col min="776" max="776" width="19.28515625" style="6" customWidth="1"/>
    <col min="1022" max="1024" width="11.5703125" style="6" customWidth="1"/>
  </cols>
  <sheetData>
    <row r="1" spans="1:14" s="7" customFormat="1" ht="15.75" x14ac:dyDescent="0.2"/>
    <row r="2" spans="1:14" s="7" customFormat="1" ht="60.75" customHeight="1" x14ac:dyDescent="0.2">
      <c r="A2" s="5" t="s">
        <v>0</v>
      </c>
      <c r="B2" s="4" t="s">
        <v>1</v>
      </c>
      <c r="C2" s="4"/>
      <c r="D2" s="3" t="s">
        <v>2</v>
      </c>
      <c r="E2" s="2" t="s">
        <v>43</v>
      </c>
      <c r="F2" s="2"/>
      <c r="G2" s="2" t="s">
        <v>4</v>
      </c>
      <c r="H2" s="2"/>
      <c r="I2" s="2"/>
      <c r="J2" s="2"/>
      <c r="K2" s="2"/>
    </row>
    <row r="3" spans="1:14" s="7" customFormat="1" ht="63" x14ac:dyDescent="0.2">
      <c r="A3" s="5"/>
      <c r="B3" s="9" t="s">
        <v>5</v>
      </c>
      <c r="C3" s="9" t="s">
        <v>6</v>
      </c>
      <c r="D3" s="3"/>
      <c r="E3" s="8" t="s">
        <v>5</v>
      </c>
      <c r="F3" s="9" t="s">
        <v>6</v>
      </c>
      <c r="G3" s="8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4" ht="15.75" x14ac:dyDescent="0.25">
      <c r="A4" s="10" t="s">
        <v>10</v>
      </c>
      <c r="B4" s="15">
        <f>_xlfn.IFNA(VLOOKUP($A4&amp;" ЕДДС",'[33]1'!$B$2:$F$60000,4,0), "x")</f>
        <v>0</v>
      </c>
      <c r="C4" s="12">
        <f>'[34]1'!$C$4</f>
        <v>148</v>
      </c>
      <c r="D4" s="13">
        <f>_xlfn.IFNA(VLOOKUP($A4,'[35]1'!$A$2:$B$28,2,0), "x")</f>
        <v>17</v>
      </c>
      <c r="E4" s="14">
        <f t="shared" ref="E4:E30" si="0">B4-D4-G4</f>
        <v>-17</v>
      </c>
      <c r="F4" s="12">
        <f>C4-H4-'[34]1'!$C$2</f>
        <v>120</v>
      </c>
      <c r="G4" s="15">
        <f>_xlfn.IFNA(VLOOKUP($A4&amp;" ЕДДС",'[33]1'!$B$2:$F$60000,5,0), "x")</f>
        <v>0</v>
      </c>
      <c r="H4" s="12">
        <f>'[34]1'!$C$3</f>
        <v>17</v>
      </c>
      <c r="I4" s="16">
        <f>_xlfn.IFNA(VLOOKUP($A4&amp;" ЕДДС",'[36]1'!$B$2:$E$60,2,0)/86400, "")</f>
        <v>9.0162037037037034E-3</v>
      </c>
      <c r="J4" s="16">
        <f>_xlfn.IFNA(VLOOKUP($A4&amp;" ЕДДС",'[36]1'!$B$2:$E$60,3,0)/86400, "")</f>
        <v>0</v>
      </c>
      <c r="K4" s="16">
        <f>_xlfn.IFNA(VLOOKUP($A4&amp;" ЕДДС",'[36]1'!$B$2:$E$60,4,0)/86400, "")</f>
        <v>0</v>
      </c>
      <c r="L4" s="16" t="str">
        <f>_xlfn.IFNA(VLOOKUP($A4&amp;" ЕДДС",'[36]1'!$B$1:$E$60,1,0),"")</f>
        <v>Велижский ЕДДС</v>
      </c>
      <c r="M4" s="15">
        <f>_xlfn.IFNA(VLOOKUP($A4&amp;" ЕДДС",'[33]1'!$B$2:$F$60000,4,0), "x")</f>
        <v>0</v>
      </c>
      <c r="N4" s="6"/>
    </row>
    <row r="5" spans="1:14" ht="15.75" x14ac:dyDescent="0.25">
      <c r="A5" s="10" t="s">
        <v>11</v>
      </c>
      <c r="B5" s="15">
        <f>_xlfn.IFNA(VLOOKUP($A5&amp;" ЕДДС",'[33]1'!$B$2:$F$60000,4,0), "x")</f>
        <v>0</v>
      </c>
      <c r="C5" s="12">
        <f>'[34]1'!$C$7</f>
        <v>1344</v>
      </c>
      <c r="D5" s="13">
        <f>_xlfn.IFNA(VLOOKUP($A5,'[35]1'!$A$2:$B$28,2,0), "x")</f>
        <v>286</v>
      </c>
      <c r="E5" s="14">
        <f t="shared" si="0"/>
        <v>-286</v>
      </c>
      <c r="F5" s="12">
        <f>C5-H5-'[34]1'!$C$5</f>
        <v>1107</v>
      </c>
      <c r="G5" s="15">
        <f>_xlfn.IFNA(VLOOKUP($A5&amp;" ЕДДС",'[33]1'!$B$2:$F$60000,5,0), "x")</f>
        <v>0</v>
      </c>
      <c r="H5" s="12">
        <f>'[34]1'!$C$6</f>
        <v>133</v>
      </c>
      <c r="I5" s="16">
        <f>_xlfn.IFNA(VLOOKUP($A5&amp;" ЕДДС",'[36]1'!$B$2:$E$60,2,0)/86400, "")</f>
        <v>5.4398148148148144E-4</v>
      </c>
      <c r="J5" s="16">
        <f>_xlfn.IFNA(VLOOKUP($A5&amp;" ЕДДС",'[36]1'!$B$2:$E$60,3,0)/86400, "")</f>
        <v>0</v>
      </c>
      <c r="K5" s="16">
        <f>_xlfn.IFNA(VLOOKUP($A5&amp;" ЕДДС",'[36]1'!$B$2:$E$60,4,0)/86400, "")</f>
        <v>0</v>
      </c>
      <c r="L5" s="16" t="str">
        <f>_xlfn.IFNA(VLOOKUP($A5&amp;" ЕДДС",'[36]1'!$B$1:$E$60,1,0),"")</f>
        <v>Вяземский ЕДДС</v>
      </c>
      <c r="M5" s="15">
        <f>_xlfn.IFNA(VLOOKUP($A5&amp;" ЕДДС",'[33]1'!$B$2:$F$60000,4,0), "x")</f>
        <v>0</v>
      </c>
      <c r="N5" s="6"/>
    </row>
    <row r="6" spans="1:14" ht="15.75" x14ac:dyDescent="0.25">
      <c r="A6" s="10" t="s">
        <v>12</v>
      </c>
      <c r="B6" s="15">
        <f>_xlfn.IFNA(VLOOKUP($A6&amp;" ЕДДС",'[33]1'!$B$2:$F$60000,4,0), "x")</f>
        <v>0</v>
      </c>
      <c r="C6" s="12">
        <f>'[34]1'!$C$10</f>
        <v>748</v>
      </c>
      <c r="D6" s="13">
        <f>_xlfn.IFNA(VLOOKUP($A6,'[35]1'!$A$2:$B$28,2,0), "x")</f>
        <v>129</v>
      </c>
      <c r="E6" s="14">
        <f t="shared" si="0"/>
        <v>-129</v>
      </c>
      <c r="F6" s="12">
        <f>C6-H6-'[34]1'!$C$8</f>
        <v>596</v>
      </c>
      <c r="G6" s="15">
        <f>_xlfn.IFNA(VLOOKUP($A6&amp;" ЕДДС",'[33]1'!$B$2:$F$60000,5,0), "x")</f>
        <v>0</v>
      </c>
      <c r="H6" s="12">
        <f>'[34]1'!$C$9</f>
        <v>93</v>
      </c>
      <c r="I6" s="16">
        <f>_xlfn.IFNA(VLOOKUP($A6&amp;" ЕДДС",'[36]1'!$B$2:$E$60,2,0)/86400, "")</f>
        <v>2.1180555555555558E-3</v>
      </c>
      <c r="J6" s="16">
        <f>_xlfn.IFNA(VLOOKUP($A6&amp;" ЕДДС",'[36]1'!$B$2:$E$60,3,0)/86400, "")</f>
        <v>0</v>
      </c>
      <c r="K6" s="16">
        <f>_xlfn.IFNA(VLOOKUP($A6&amp;" ЕДДС",'[36]1'!$B$2:$E$60,4,0)/86400, "")</f>
        <v>0</v>
      </c>
      <c r="L6" s="16" t="str">
        <f>_xlfn.IFNA(VLOOKUP($A6&amp;" ЕДДС",'[36]1'!$B$1:$E$60,1,0),"")</f>
        <v>Гагаринский ЕДДС</v>
      </c>
      <c r="M6" s="15">
        <f>_xlfn.IFNA(VLOOKUP($A6&amp;" ЕДДС",'[33]1'!$B$2:$F$60000,4,0), "x")</f>
        <v>0</v>
      </c>
      <c r="N6" s="6"/>
    </row>
    <row r="7" spans="1:14" ht="15.75" x14ac:dyDescent="0.25">
      <c r="A7" s="10" t="s">
        <v>13</v>
      </c>
      <c r="B7" s="15">
        <f>_xlfn.IFNA(VLOOKUP($A7&amp;" ЕДДС",'[33]1'!$B$2:$F$60000,4,0), "x")</f>
        <v>0</v>
      </c>
      <c r="C7" s="12">
        <f>'[34]1'!$C$13</f>
        <v>26</v>
      </c>
      <c r="D7" s="13">
        <f>_xlfn.IFNA(VLOOKUP($A7,'[35]1'!$A$2:$B$28,2,0), "x")</f>
        <v>8</v>
      </c>
      <c r="E7" s="14">
        <f t="shared" si="0"/>
        <v>-8</v>
      </c>
      <c r="F7" s="12">
        <f>C7-H7-'[34]1'!$C$11</f>
        <v>18</v>
      </c>
      <c r="G7" s="15">
        <f>_xlfn.IFNA(VLOOKUP($A7&amp;" ЕДДС",'[33]1'!$B$2:$F$60000,5,0), "x")</f>
        <v>0</v>
      </c>
      <c r="H7" s="12">
        <f>'[34]1'!$C$12</f>
        <v>7</v>
      </c>
      <c r="I7" s="16">
        <f>_xlfn.IFNA(VLOOKUP($A7&amp;" ЕДДС",'[36]1'!$B$2:$E$60,2,0)/86400, "")</f>
        <v>7.1759259259259259E-4</v>
      </c>
      <c r="J7" s="16">
        <f>_xlfn.IFNA(VLOOKUP($A7&amp;" ЕДДС",'[36]1'!$B$2:$E$60,3,0)/86400, "")</f>
        <v>0</v>
      </c>
      <c r="K7" s="16">
        <f>_xlfn.IFNA(VLOOKUP($A7&amp;" ЕДДС",'[36]1'!$B$2:$E$60,4,0)/86400, "")</f>
        <v>0</v>
      </c>
      <c r="L7" s="16" t="str">
        <f>_xlfn.IFNA(VLOOKUP($A7&amp;" ЕДДС",'[36]1'!$B$1:$E$60,1,0),"")</f>
        <v>Глинковский ЕДДС</v>
      </c>
      <c r="M7" s="15">
        <f>_xlfn.IFNA(VLOOKUP($A7&amp;" ЕДДС",'[33]1'!$B$2:$F$60000,4,0), "x")</f>
        <v>0</v>
      </c>
      <c r="N7" s="6"/>
    </row>
    <row r="8" spans="1:14" ht="15.75" x14ac:dyDescent="0.25">
      <c r="A8" s="10" t="s">
        <v>15</v>
      </c>
      <c r="B8" s="15">
        <f>_xlfn.IFNA(VLOOKUP($A8&amp;" ЕДДС",'[33]1'!$B$2:$F$60000,4,0), "x")</f>
        <v>0</v>
      </c>
      <c r="C8" s="12">
        <f>'[34]1'!$C$16</f>
        <v>235</v>
      </c>
      <c r="D8" s="13">
        <f>_xlfn.IFNA(VLOOKUP($A8,'[35]1'!$A$2:$B$28,2,0), "x")</f>
        <v>36</v>
      </c>
      <c r="E8" s="14">
        <f t="shared" si="0"/>
        <v>-36</v>
      </c>
      <c r="F8" s="12">
        <f>C8-H8-'[34]1'!$C$14</f>
        <v>210</v>
      </c>
      <c r="G8" s="15">
        <f>_xlfn.IFNA(VLOOKUP($A8&amp;" ЕДДС",'[33]1'!$B$2:$F$60000,5,0), "x")</f>
        <v>0</v>
      </c>
      <c r="H8" s="12">
        <f>'[34]1'!$C$15</f>
        <v>15</v>
      </c>
      <c r="I8" s="16">
        <f>_xlfn.IFNA(VLOOKUP($A8&amp;" ЕДДС",'[36]1'!$B$2:$E$60,2,0)/86400, "")</f>
        <v>7.2569444444444443E-3</v>
      </c>
      <c r="J8" s="16">
        <f>_xlfn.IFNA(VLOOKUP($A8&amp;" ЕДДС",'[36]1'!$B$2:$E$60,3,0)/86400, "")</f>
        <v>0</v>
      </c>
      <c r="K8" s="16">
        <f>_xlfn.IFNA(VLOOKUP($A8&amp;" ЕДДС",'[36]1'!$B$2:$E$60,4,0)/86400, "")</f>
        <v>0</v>
      </c>
      <c r="L8" s="16" t="str">
        <f>_xlfn.IFNA(VLOOKUP($A8&amp;" ЕДДС",'[36]1'!$B$1:$E$60,1,0),"")</f>
        <v>Демидовский ЕДДС</v>
      </c>
      <c r="M8" s="15">
        <f>_xlfn.IFNA(VLOOKUP($A8&amp;" ЕДДС",'[33]1'!$B$2:$F$60000,4,0), "x")</f>
        <v>0</v>
      </c>
      <c r="N8" s="6"/>
    </row>
    <row r="9" spans="1:14" ht="15.75" x14ac:dyDescent="0.25">
      <c r="A9" s="10" t="s">
        <v>16</v>
      </c>
      <c r="B9" s="15">
        <f>_xlfn.IFNA(VLOOKUP($A9&amp;" ЕДДС",'[33]1'!$B$2:$F$60000,4,0), "x")</f>
        <v>0</v>
      </c>
      <c r="C9" s="12">
        <f>'[34]1'!$C$19</f>
        <v>310</v>
      </c>
      <c r="D9" s="13">
        <f>_xlfn.IFNA(VLOOKUP($N9,'[35]1'!$A$2:$B$28,2,0), "x")</f>
        <v>53</v>
      </c>
      <c r="E9" s="14">
        <f t="shared" si="0"/>
        <v>-53</v>
      </c>
      <c r="F9" s="12">
        <f>C9-H9-'[34]1'!$C$17</f>
        <v>239</v>
      </c>
      <c r="G9" s="15">
        <f>_xlfn.IFNA(VLOOKUP($A9&amp;" ЕДДС",'[33]1'!$B$2:$F$60000,5,0), "x")</f>
        <v>0</v>
      </c>
      <c r="H9" s="12">
        <f>'[34]1'!$C$18</f>
        <v>42</v>
      </c>
      <c r="I9" s="16">
        <f>_xlfn.IFNA(VLOOKUP($A9&amp;" ЕДДС",'[36]1'!$B$2:$E$60,2,0)/86400, "")</f>
        <v>6.4814814814814813E-4</v>
      </c>
      <c r="J9" s="16">
        <f>_xlfn.IFNA(VLOOKUP($A9&amp;" ЕДДС",'[36]1'!$B$2:$E$60,3,0)/86400, "")</f>
        <v>0</v>
      </c>
      <c r="K9" s="16">
        <f>_xlfn.IFNA(VLOOKUP($A9&amp;" ЕДДС",'[36]1'!$B$2:$E$60,4,0)/86400, "")</f>
        <v>0</v>
      </c>
      <c r="L9" s="16" t="str">
        <f>_xlfn.IFNA(VLOOKUP($A9&amp;" ЕДДС",'[36]1'!$B$1:$E$60,1,0),"")</f>
        <v>Десногорск ЕДДС</v>
      </c>
      <c r="M9" s="15">
        <f>_xlfn.IFNA(VLOOKUP($A9&amp;" ЕДДС",'[33]1'!$B$2:$F$60000,4,0), "x")</f>
        <v>0</v>
      </c>
      <c r="N9" s="20" t="s">
        <v>17</v>
      </c>
    </row>
    <row r="10" spans="1:14" ht="15.75" x14ac:dyDescent="0.25">
      <c r="A10" s="10" t="s">
        <v>18</v>
      </c>
      <c r="B10" s="15">
        <f>_xlfn.IFNA(VLOOKUP($A10&amp;" ЕДДС",'[33]1'!$B$2:$F$60000,4,0), "x")</f>
        <v>0</v>
      </c>
      <c r="C10" s="12">
        <f>'[34]1'!$C$22</f>
        <v>318</v>
      </c>
      <c r="D10" s="13">
        <f>_xlfn.IFNA(VLOOKUP($A10,'[35]1'!$A$2:$B$28,2,0), "x")</f>
        <v>61</v>
      </c>
      <c r="E10" s="14">
        <f t="shared" si="0"/>
        <v>-61</v>
      </c>
      <c r="F10" s="12">
        <f>C10-H10-'[34]1'!$C$20</f>
        <v>246</v>
      </c>
      <c r="G10" s="15">
        <f>_xlfn.IFNA(VLOOKUP($A10&amp;" ЕДДС",'[33]1'!$B$2:$F$60000,5,0), "x")</f>
        <v>0</v>
      </c>
      <c r="H10" s="12">
        <f>'[34]1'!$C$21</f>
        <v>47</v>
      </c>
      <c r="I10" s="16">
        <f>_xlfn.IFNA(VLOOKUP($A10&amp;" ЕДДС",'[36]1'!$B$2:$E$60,2,0)/86400, "")</f>
        <v>3.2407407407407406E-4</v>
      </c>
      <c r="J10" s="16">
        <f>_xlfn.IFNA(VLOOKUP($A10&amp;" ЕДДС",'[36]1'!$B$2:$E$60,3,0)/86400, "")</f>
        <v>0</v>
      </c>
      <c r="K10" s="16">
        <f>_xlfn.IFNA(VLOOKUP($A10&amp;" ЕДДС",'[36]1'!$B$2:$E$60,4,0)/86400, "")</f>
        <v>0</v>
      </c>
      <c r="L10" s="16" t="str">
        <f>_xlfn.IFNA(VLOOKUP($A10&amp;" ЕДДС",'[36]1'!$B$1:$E$60,1,0),"")</f>
        <v>Дорогобужский ЕДДС</v>
      </c>
      <c r="M10" s="15">
        <f>_xlfn.IFNA(VLOOKUP($A10&amp;" ЕДДС",'[33]1'!$B$2:$F$60000,4,0), "x")</f>
        <v>0</v>
      </c>
      <c r="N10" s="6"/>
    </row>
    <row r="11" spans="1:14" ht="15.75" x14ac:dyDescent="0.25">
      <c r="A11" s="10" t="s">
        <v>19</v>
      </c>
      <c r="B11" s="15">
        <f>_xlfn.IFNA(VLOOKUP($A11&amp;" ЕДДС",'[33]1'!$B$2:$F$60000,4,0), "x")</f>
        <v>0</v>
      </c>
      <c r="C11" s="12">
        <f>'[34]1'!$C$25</f>
        <v>176</v>
      </c>
      <c r="D11" s="13">
        <f>_xlfn.IFNA(VLOOKUP($A11,'[35]1'!$A$2:$B$28,2,0), "x")</f>
        <v>8</v>
      </c>
      <c r="E11" s="14">
        <f t="shared" si="0"/>
        <v>-8</v>
      </c>
      <c r="F11" s="12">
        <f>C11-H11-'[34]1'!$C$23</f>
        <v>150</v>
      </c>
      <c r="G11" s="15">
        <f>_xlfn.IFNA(VLOOKUP($A11&amp;" ЕДДС",'[33]1'!$B$2:$F$60000,5,0), "x")</f>
        <v>0</v>
      </c>
      <c r="H11" s="12">
        <f>'[34]1'!$C$24</f>
        <v>10</v>
      </c>
      <c r="I11" s="16">
        <f>_xlfn.IFNA(VLOOKUP($A11&amp;" ЕДДС",'[36]1'!$B$2:$E$60,2,0)/86400, "")</f>
        <v>6.4814814814814813E-4</v>
      </c>
      <c r="J11" s="16">
        <f>_xlfn.IFNA(VLOOKUP($A11&amp;" ЕДДС",'[36]1'!$B$2:$E$60,3,0)/86400, "")</f>
        <v>0</v>
      </c>
      <c r="K11" s="16">
        <f>_xlfn.IFNA(VLOOKUP($A11&amp;" ЕДДС",'[36]1'!$B$2:$E$60,4,0)/86400, "")</f>
        <v>0</v>
      </c>
      <c r="L11" s="16" t="str">
        <f>_xlfn.IFNA(VLOOKUP($A11&amp;" ЕДДС",'[36]1'!$B$1:$E$60,1,0),"")</f>
        <v>Духовщинский ЕДДС</v>
      </c>
      <c r="M11" s="15">
        <f>_xlfn.IFNA(VLOOKUP($A11&amp;" ЕДДС",'[33]1'!$B$2:$F$60000,4,0), "x")</f>
        <v>0</v>
      </c>
      <c r="N11" s="6"/>
    </row>
    <row r="12" spans="1:14" ht="15.75" x14ac:dyDescent="0.25">
      <c r="A12" s="10" t="s">
        <v>20</v>
      </c>
      <c r="B12" s="15">
        <f>_xlfn.IFNA(VLOOKUP($A12&amp;" ЕДДС",'[33]1'!$B$2:$F$60000,4,0), "x")</f>
        <v>0</v>
      </c>
      <c r="C12" s="12">
        <f>'[34]1'!$C$28</f>
        <v>133</v>
      </c>
      <c r="D12" s="13">
        <f>_xlfn.IFNA(VLOOKUP($A12,'[35]1'!$A$2:$B$28,2,0), "x")</f>
        <v>47</v>
      </c>
      <c r="E12" s="14">
        <f t="shared" si="0"/>
        <v>-47</v>
      </c>
      <c r="F12" s="12">
        <f>C12-H12-'[34]1'!$C$26</f>
        <v>95</v>
      </c>
      <c r="G12" s="15">
        <f>_xlfn.IFNA(VLOOKUP($A12&amp;" ЕДДС",'[33]1'!$B$2:$F$60000,5,0), "x")</f>
        <v>0</v>
      </c>
      <c r="H12" s="12">
        <f>'[34]1'!$C$27</f>
        <v>33</v>
      </c>
      <c r="I12" s="16">
        <f>_xlfn.IFNA(VLOOKUP($A12&amp;" ЕДДС",'[36]1'!$B$2:$E$60,2,0)/86400, "")</f>
        <v>1.4953703703703703E-2</v>
      </c>
      <c r="J12" s="16">
        <f>_xlfn.IFNA(VLOOKUP($A12&amp;" ЕДДС",'[36]1'!$B$2:$E$60,3,0)/86400, "")</f>
        <v>0</v>
      </c>
      <c r="K12" s="16">
        <f>_xlfn.IFNA(VLOOKUP($A12&amp;" ЕДДС",'[36]1'!$B$2:$E$60,4,0)/86400, "")</f>
        <v>0</v>
      </c>
      <c r="L12" s="16" t="str">
        <f>_xlfn.IFNA(VLOOKUP($A12&amp;" ЕДДС",'[36]1'!$B$1:$E$60,1,0),"")</f>
        <v>Ельнинский ЕДДС</v>
      </c>
      <c r="M12" s="15">
        <f>_xlfn.IFNA(VLOOKUP($A12&amp;" ЕДДС",'[33]1'!$B$2:$F$60000,4,0), "x")</f>
        <v>0</v>
      </c>
      <c r="N12" s="6"/>
    </row>
    <row r="13" spans="1:14" ht="15.75" x14ac:dyDescent="0.25">
      <c r="A13" s="10" t="s">
        <v>21</v>
      </c>
      <c r="B13" s="15">
        <f>_xlfn.IFNA(VLOOKUP($A13&amp;" ЕДДС",'[33]1'!$B$2:$F$60000,4,0), "x")</f>
        <v>0</v>
      </c>
      <c r="C13" s="12">
        <f>'[34]1'!$C$31</f>
        <v>79</v>
      </c>
      <c r="D13" s="13">
        <f>_xlfn.IFNA(VLOOKUP($A13,'[35]1'!$A$2:$B$28,2,0), "x")</f>
        <v>9</v>
      </c>
      <c r="E13" s="14">
        <f t="shared" si="0"/>
        <v>-9</v>
      </c>
      <c r="F13" s="12">
        <f>C13-H13-'[34]1'!$C$29</f>
        <v>67</v>
      </c>
      <c r="G13" s="15">
        <f>_xlfn.IFNA(VLOOKUP($A13&amp;" ЕДДС",'[33]1'!$B$2:$F$60000,5,0), "x")</f>
        <v>0</v>
      </c>
      <c r="H13" s="12">
        <f>'[34]1'!$C$30</f>
        <v>9</v>
      </c>
      <c r="I13" s="16">
        <f>_xlfn.IFNA(VLOOKUP($A13&amp;" ЕДДС",'[36]1'!$B$2:$E$60,2,0)/86400, "")</f>
        <v>1.8518518518518518E-4</v>
      </c>
      <c r="J13" s="16">
        <f>_xlfn.IFNA(VLOOKUP($A13&amp;" ЕДДС",'[36]1'!$B$2:$E$60,3,0)/86400, "")</f>
        <v>0</v>
      </c>
      <c r="K13" s="16">
        <f>_xlfn.IFNA(VLOOKUP($A13&amp;" ЕДДС",'[36]1'!$B$2:$E$60,4,0)/86400, "")</f>
        <v>0</v>
      </c>
      <c r="L13" s="16" t="str">
        <f>_xlfn.IFNA(VLOOKUP($A13&amp;" ЕДДС",'[36]1'!$B$1:$E$60,1,0),"")</f>
        <v>Ершичский ЕДДС</v>
      </c>
      <c r="M13" s="15">
        <f>_xlfn.IFNA(VLOOKUP($A13&amp;" ЕДДС",'[33]1'!$B$2:$F$60000,4,0), "x")</f>
        <v>0</v>
      </c>
      <c r="N13" s="6"/>
    </row>
    <row r="14" spans="1:14" ht="15.75" x14ac:dyDescent="0.25">
      <c r="A14" s="10" t="s">
        <v>22</v>
      </c>
      <c r="B14" s="15">
        <f>_xlfn.IFNA(VLOOKUP($A14&amp;" ЕДДС",'[33]1'!$B$2:$F$60000,4,0), "x")</f>
        <v>0</v>
      </c>
      <c r="C14" s="12">
        <f>'[34]1'!$C$34</f>
        <v>169</v>
      </c>
      <c r="D14" s="13">
        <f>_xlfn.IFNA(VLOOKUP($A14,'[35]1'!$A$2:$B$28,2,0), "x")</f>
        <v>36</v>
      </c>
      <c r="E14" s="14">
        <f t="shared" si="0"/>
        <v>-36</v>
      </c>
      <c r="F14" s="12">
        <f>C14-H14-'[34]1'!$C$32</f>
        <v>128</v>
      </c>
      <c r="G14" s="15">
        <f>_xlfn.IFNA(VLOOKUP($A14&amp;" ЕДДС",'[33]1'!$B$2:$F$60000,5,0), "x")</f>
        <v>0</v>
      </c>
      <c r="H14" s="12">
        <f>'[34]1'!$C$33</f>
        <v>25</v>
      </c>
      <c r="I14" s="16">
        <f>_xlfn.IFNA(VLOOKUP($A14&amp;" ЕДДС",'[36]1'!$B$2:$E$60,2,0)/86400, "")</f>
        <v>4.0509259259259258E-4</v>
      </c>
      <c r="J14" s="16">
        <f>_xlfn.IFNA(VLOOKUP($A14&amp;" ЕДДС",'[36]1'!$B$2:$E$60,3,0)/86400, "")</f>
        <v>0</v>
      </c>
      <c r="K14" s="16">
        <f>_xlfn.IFNA(VLOOKUP($A14&amp;" ЕДДС",'[36]1'!$B$2:$E$60,4,0)/86400, "")</f>
        <v>0</v>
      </c>
      <c r="L14" s="16" t="str">
        <f>_xlfn.IFNA(VLOOKUP($A14&amp;" ЕДДС",'[36]1'!$B$1:$E$60,1,0),"")</f>
        <v>Кардымовский ЕДДС</v>
      </c>
      <c r="M14" s="15">
        <f>_xlfn.IFNA(VLOOKUP($A14&amp;" ЕДДС",'[33]1'!$B$2:$F$60000,4,0), "x")</f>
        <v>0</v>
      </c>
      <c r="N14" s="6"/>
    </row>
    <row r="15" spans="1:14" ht="15.75" x14ac:dyDescent="0.25">
      <c r="A15" s="10" t="s">
        <v>23</v>
      </c>
      <c r="B15" s="15">
        <f>_xlfn.IFNA(VLOOKUP($A15&amp;" ЕДДС",'[33]1'!$B$2:$F$60000,4,0), "x")</f>
        <v>0</v>
      </c>
      <c r="C15" s="12">
        <f>'[34]1'!$C$37</f>
        <v>174</v>
      </c>
      <c r="D15" s="13">
        <f>_xlfn.IFNA(VLOOKUP($A15,'[35]1'!$A$2:$B$28,2,0), "x")</f>
        <v>52</v>
      </c>
      <c r="E15" s="14">
        <f t="shared" si="0"/>
        <v>-52</v>
      </c>
      <c r="F15" s="12">
        <f>C15-H15-'[34]1'!$C$35</f>
        <v>126</v>
      </c>
      <c r="G15" s="15">
        <f>_xlfn.IFNA(VLOOKUP($A15&amp;" ЕДДС",'[33]1'!$B$2:$F$60000,5,0), "x")</f>
        <v>0</v>
      </c>
      <c r="H15" s="12">
        <f>'[34]1'!$C$36</f>
        <v>35</v>
      </c>
      <c r="I15" s="16">
        <f>_xlfn.IFNA(VLOOKUP($A15&amp;" ЕДДС",'[36]1'!$B$2:$E$60,2,0)/86400, "")</f>
        <v>1.2962962962962963E-3</v>
      </c>
      <c r="J15" s="16">
        <f>_xlfn.IFNA(VLOOKUP($A15&amp;" ЕДДС",'[36]1'!$B$2:$E$60,3,0)/86400, "")</f>
        <v>0</v>
      </c>
      <c r="K15" s="16">
        <f>_xlfn.IFNA(VLOOKUP($A15&amp;" ЕДДС",'[36]1'!$B$2:$E$60,4,0)/86400, "")</f>
        <v>0</v>
      </c>
      <c r="L15" s="16" t="str">
        <f>_xlfn.IFNA(VLOOKUP($A15&amp;" ЕДДС",'[36]1'!$B$1:$E$60,1,0),"")</f>
        <v>Краснинский ЕДДС</v>
      </c>
      <c r="M15" s="15">
        <f>_xlfn.IFNA(VLOOKUP($A15&amp;" ЕДДС",'[33]1'!$B$2:$F$60000,4,0), "x")</f>
        <v>0</v>
      </c>
      <c r="N15" s="6"/>
    </row>
    <row r="16" spans="1:14" ht="15.75" x14ac:dyDescent="0.25">
      <c r="A16" s="10" t="s">
        <v>24</v>
      </c>
      <c r="B16" s="15">
        <f>_xlfn.IFNA(VLOOKUP($A16&amp;" ЕДДС",'[33]1'!$B$2:$F$60000,4,0), "x")</f>
        <v>0</v>
      </c>
      <c r="C16" s="12">
        <f>'[34]1'!$C$40</f>
        <v>119</v>
      </c>
      <c r="D16" s="13">
        <f>_xlfn.IFNA(VLOOKUP($A16,'[35]1'!$A$2:$B$28,2,0), "x")</f>
        <v>18</v>
      </c>
      <c r="E16" s="14">
        <f t="shared" si="0"/>
        <v>-18</v>
      </c>
      <c r="F16" s="12">
        <f>C16-H16-'[34]1'!$C$38</f>
        <v>96</v>
      </c>
      <c r="G16" s="15">
        <f>_xlfn.IFNA(VLOOKUP($A16&amp;" ЕДДС",'[33]1'!$B$2:$F$60000,5,0), "x")</f>
        <v>0</v>
      </c>
      <c r="H16" s="12">
        <f>'[34]1'!$C$39</f>
        <v>14</v>
      </c>
      <c r="I16" s="16">
        <f>_xlfn.IFNA(VLOOKUP($A16&amp;" ЕДДС",'[36]1'!$B$2:$E$60,2,0)/86400, "")</f>
        <v>3.0439814814814813E-3</v>
      </c>
      <c r="J16" s="16">
        <f>_xlfn.IFNA(VLOOKUP($A16&amp;" ЕДДС",'[36]1'!$B$2:$E$60,3,0)/86400, "")</f>
        <v>0</v>
      </c>
      <c r="K16" s="16">
        <f>_xlfn.IFNA(VLOOKUP($A16&amp;" ЕДДС",'[36]1'!$B$2:$E$60,4,0)/86400, "")</f>
        <v>0</v>
      </c>
      <c r="L16" s="16" t="str">
        <f>_xlfn.IFNA(VLOOKUP($A16&amp;" ЕДДС",'[36]1'!$B$1:$E$60,1,0),"")</f>
        <v>Монастырщинский ЕДДС</v>
      </c>
      <c r="M16" s="15">
        <f>_xlfn.IFNA(VLOOKUP($A16&amp;" ЕДДС",'[33]1'!$B$2:$F$60000,4,0), "x")</f>
        <v>0</v>
      </c>
      <c r="N16" s="6"/>
    </row>
    <row r="17" spans="1:14" ht="15.75" x14ac:dyDescent="0.25">
      <c r="A17" s="10" t="s">
        <v>25</v>
      </c>
      <c r="B17" s="15">
        <f>_xlfn.IFNA(VLOOKUP($A17&amp;" ЕДДС",'[33]1'!$B$2:$F$60000,4,0), "x")</f>
        <v>0</v>
      </c>
      <c r="C17" s="12">
        <f>'[34]1'!$C$43</f>
        <v>179</v>
      </c>
      <c r="D17" s="13">
        <f>_xlfn.IFNA(VLOOKUP($A17,'[35]1'!$A$2:$B$28,2,0), "x")</f>
        <v>22</v>
      </c>
      <c r="E17" s="14">
        <f t="shared" si="0"/>
        <v>-22</v>
      </c>
      <c r="F17" s="12">
        <f>C17-H17-'[34]1'!$C$41</f>
        <v>151</v>
      </c>
      <c r="G17" s="15">
        <f>_xlfn.IFNA(VLOOKUP($A17&amp;" ЕДДС",'[33]1'!$B$2:$F$60000,5,0), "x")</f>
        <v>0</v>
      </c>
      <c r="H17" s="12">
        <f>'[34]1'!$C$42</f>
        <v>10</v>
      </c>
      <c r="I17" s="16">
        <f>_xlfn.IFNA(VLOOKUP($A17&amp;" ЕДДС",'[36]1'!$B$2:$E$60,2,0)/86400, "")</f>
        <v>2.199074074074074E-4</v>
      </c>
      <c r="J17" s="16">
        <f>_xlfn.IFNA(VLOOKUP($A17&amp;" ЕДДС",'[36]1'!$B$2:$E$60,3,0)/86400, "")</f>
        <v>0</v>
      </c>
      <c r="K17" s="16">
        <f>_xlfn.IFNA(VLOOKUP($A17&amp;" ЕДДС",'[36]1'!$B$2:$E$60,4,0)/86400, "")</f>
        <v>0</v>
      </c>
      <c r="L17" s="16" t="str">
        <f>_xlfn.IFNA(VLOOKUP($A17&amp;" ЕДДС",'[36]1'!$B$1:$E$60,1,0),"")</f>
        <v>Новодугинский ЕДДС</v>
      </c>
      <c r="M17" s="15">
        <f>_xlfn.IFNA(VLOOKUP($A17&amp;" ЕДДС",'[33]1'!$B$2:$F$60000,4,0), "x")</f>
        <v>0</v>
      </c>
      <c r="N17" s="6"/>
    </row>
    <row r="18" spans="1:14" ht="15.75" x14ac:dyDescent="0.25">
      <c r="A18" s="10" t="s">
        <v>26</v>
      </c>
      <c r="B18" s="15">
        <f>_xlfn.IFNA(VLOOKUP($A18&amp;" ЕДДС",'[33]1'!$B$2:$F$60000,4,0), "x")</f>
        <v>0</v>
      </c>
      <c r="C18" s="12">
        <f>'[34]1'!$C$46</f>
        <v>437</v>
      </c>
      <c r="D18" s="13">
        <f>_xlfn.IFNA(VLOOKUP($A18,'[35]1'!$A$2:$B$28,2,0), "x")</f>
        <v>102</v>
      </c>
      <c r="E18" s="14">
        <f t="shared" si="0"/>
        <v>-102</v>
      </c>
      <c r="F18" s="12">
        <f>C18-H18-'[34]1'!$C$44</f>
        <v>341</v>
      </c>
      <c r="G18" s="15">
        <f>_xlfn.IFNA(VLOOKUP($A18&amp;" ЕДДС",'[33]1'!$B$2:$F$60000,5,0), "x")</f>
        <v>0</v>
      </c>
      <c r="H18" s="12">
        <f>'[34]1'!$C$45</f>
        <v>62</v>
      </c>
      <c r="I18" s="16">
        <f>_xlfn.IFNA(VLOOKUP($A18&amp;" ЕДДС",'[36]1'!$B$2:$E$60,2,0)/86400, "")</f>
        <v>4.0162037037037041E-3</v>
      </c>
      <c r="J18" s="16">
        <f>_xlfn.IFNA(VLOOKUP($A18&amp;" ЕДДС",'[36]1'!$B$2:$E$60,3,0)/86400, "")</f>
        <v>0</v>
      </c>
      <c r="K18" s="16">
        <f>_xlfn.IFNA(VLOOKUP($A18&amp;" ЕДДС",'[36]1'!$B$2:$E$60,4,0)/86400, "")</f>
        <v>0</v>
      </c>
      <c r="L18" s="16" t="str">
        <f>_xlfn.IFNA(VLOOKUP($A18&amp;" ЕДДС",'[36]1'!$B$1:$E$60,1,0),"")</f>
        <v>Починковский ЕДДС</v>
      </c>
      <c r="M18" s="15">
        <f>_xlfn.IFNA(VLOOKUP($A18&amp;" ЕДДС",'[33]1'!$B$2:$F$60000,4,0), "x")</f>
        <v>0</v>
      </c>
      <c r="N18" s="6"/>
    </row>
    <row r="19" spans="1:14" ht="15.75" x14ac:dyDescent="0.25">
      <c r="A19" s="10" t="s">
        <v>27</v>
      </c>
      <c r="B19" s="15">
        <f>_xlfn.IFNA(VLOOKUP($A19&amp;" ЕДДС",'[33]1'!$B$2:$F$60000,4,0), "x")</f>
        <v>0</v>
      </c>
      <c r="C19" s="12">
        <f>'[34]1'!$C$49</f>
        <v>1267</v>
      </c>
      <c r="D19" s="13">
        <f>_xlfn.IFNA(VLOOKUP($A19,'[35]1'!$A$2:$B$28,2,0), "x")</f>
        <v>278</v>
      </c>
      <c r="E19" s="14">
        <f t="shared" si="0"/>
        <v>-278</v>
      </c>
      <c r="F19" s="12">
        <f>C19-H19-'[34]1'!$C$47</f>
        <v>1032</v>
      </c>
      <c r="G19" s="15">
        <f>_xlfn.IFNA(VLOOKUP($A19&amp;" ЕДДС",'[33]1'!$B$2:$F$60000,5,0), "x")</f>
        <v>0</v>
      </c>
      <c r="H19" s="12">
        <f>'[34]1'!$C$48</f>
        <v>159</v>
      </c>
      <c r="I19" s="16">
        <f>_xlfn.IFNA(VLOOKUP($A19&amp;" ЕДДС",'[36]1'!$B$2:$E$60,2,0)/86400, "")</f>
        <v>3.4722222222222224E-4</v>
      </c>
      <c r="J19" s="16">
        <f>_xlfn.IFNA(VLOOKUP($A19&amp;" ЕДДС",'[36]1'!$B$2:$E$60,3,0)/86400, "")</f>
        <v>0</v>
      </c>
      <c r="K19" s="16">
        <f>_xlfn.IFNA(VLOOKUP($A19&amp;" ЕДДС",'[36]1'!$B$2:$E$60,4,0)/86400, "")</f>
        <v>0</v>
      </c>
      <c r="L19" s="16" t="str">
        <f>_xlfn.IFNA(VLOOKUP($A19&amp;" ЕДДС",'[36]1'!$B$1:$E$60,1,0),"")</f>
        <v>Рославльский ЕДДС</v>
      </c>
      <c r="M19" s="15">
        <f>_xlfn.IFNA(VLOOKUP($A19&amp;" ЕДДС",'[33]1'!$B$2:$F$60000,4,0), "x")</f>
        <v>0</v>
      </c>
      <c r="N19" s="6"/>
    </row>
    <row r="20" spans="1:14" ht="15.75" x14ac:dyDescent="0.25">
      <c r="A20" s="10" t="s">
        <v>28</v>
      </c>
      <c r="B20" s="15">
        <f>_xlfn.IFNA(VLOOKUP($A20&amp;" ЕДДС",'[33]1'!$B$2:$F$60000,4,0), "x")</f>
        <v>0</v>
      </c>
      <c r="C20" s="12">
        <f>'[34]1'!$C$52</f>
        <v>315</v>
      </c>
      <c r="D20" s="13">
        <f>_xlfn.IFNA(VLOOKUP($A20,'[35]1'!$A$2:$B$28,2,0), "x")</f>
        <v>44</v>
      </c>
      <c r="E20" s="14">
        <f t="shared" si="0"/>
        <v>-44</v>
      </c>
      <c r="F20" s="12">
        <f>C20-H20-'[34]1'!$C$50</f>
        <v>257</v>
      </c>
      <c r="G20" s="15">
        <f>_xlfn.IFNA(VLOOKUP($A20&amp;" ЕДДС",'[33]1'!$B$2:$F$60000,5,0), "x")</f>
        <v>0</v>
      </c>
      <c r="H20" s="12">
        <f>'[34]1'!$C$51</f>
        <v>36</v>
      </c>
      <c r="I20" s="16">
        <f>_xlfn.IFNA(VLOOKUP($A20&amp;" ЕДДС",'[36]1'!$B$2:$E$60,2,0)/86400, "")</f>
        <v>4.6296296296296298E-4</v>
      </c>
      <c r="J20" s="16">
        <f>_xlfn.IFNA(VLOOKUP($A20&amp;" ЕДДС",'[36]1'!$B$2:$E$60,3,0)/86400, "")</f>
        <v>0</v>
      </c>
      <c r="K20" s="16">
        <f>_xlfn.IFNA(VLOOKUP($A20&amp;" ЕДДС",'[36]1'!$B$2:$E$60,4,0)/86400, "")</f>
        <v>0</v>
      </c>
      <c r="L20" s="16" t="str">
        <f>_xlfn.IFNA(VLOOKUP($A20&amp;" ЕДДС",'[36]1'!$B$1:$E$60,1,0),"")</f>
        <v>Руднянский ЕДДС</v>
      </c>
      <c r="M20" s="15">
        <f>_xlfn.IFNA(VLOOKUP($A20&amp;" ЕДДС",'[33]1'!$B$2:$F$60000,4,0), "x")</f>
        <v>0</v>
      </c>
      <c r="N20" s="6"/>
    </row>
    <row r="21" spans="1:14" ht="15.75" x14ac:dyDescent="0.25">
      <c r="A21" s="10" t="s">
        <v>29</v>
      </c>
      <c r="B21" s="15">
        <f>_xlfn.IFNA(VLOOKUP($A21&amp;" ЕДДС",'[33]1'!$B$2:$F$60000,4,0), "x")</f>
        <v>0</v>
      </c>
      <c r="C21" s="12">
        <f>'[34]1'!$C$55</f>
        <v>879</v>
      </c>
      <c r="D21" s="13">
        <f>_xlfn.IFNA(VLOOKUP($A21,'[35]1'!$A$2:$B$28,2,0), "x")</f>
        <v>162</v>
      </c>
      <c r="E21" s="14">
        <f t="shared" si="0"/>
        <v>-162</v>
      </c>
      <c r="F21" s="12">
        <f>C21-H21-'[34]1'!$C$53</f>
        <v>642</v>
      </c>
      <c r="G21" s="15">
        <f>_xlfn.IFNA(VLOOKUP($A21&amp;" ЕДДС",'[33]1'!$B$2:$F$60000,5,0), "x")</f>
        <v>0</v>
      </c>
      <c r="H21" s="12">
        <f>'[34]1'!$C$54</f>
        <v>153</v>
      </c>
      <c r="I21" s="16">
        <f>_xlfn.IFNA(VLOOKUP($A21&amp;" ЕДДС",'[36]1'!$B$2:$E$60,2,0)/86400, "")</f>
        <v>6.134259259259259E-4</v>
      </c>
      <c r="J21" s="16">
        <f>_xlfn.IFNA(VLOOKUP($A21&amp;" ЕДДС",'[36]1'!$B$2:$E$60,3,0)/86400, "")</f>
        <v>0</v>
      </c>
      <c r="K21" s="16">
        <f>_xlfn.IFNA(VLOOKUP($A21&amp;" ЕДДС",'[36]1'!$B$2:$E$60,4,0)/86400, "")</f>
        <v>0</v>
      </c>
      <c r="L21" s="16" t="str">
        <f>_xlfn.IFNA(VLOOKUP($A21&amp;" ЕДДС",'[36]1'!$B$1:$E$60,1,0),"")</f>
        <v>Сафоновский ЕДДС</v>
      </c>
      <c r="M21" s="15">
        <f>_xlfn.IFNA(VLOOKUP($A21&amp;" ЕДДС",'[33]1'!$B$2:$F$60000,4,0), "x")</f>
        <v>0</v>
      </c>
      <c r="N21" s="6"/>
    </row>
    <row r="22" spans="1:14" ht="15.75" x14ac:dyDescent="0.25">
      <c r="A22" s="10" t="s">
        <v>30</v>
      </c>
      <c r="B22" s="22">
        <f>_xlfn.IFNA(VLOOKUP("ЕДДС",'[33]1'!$B$2:$D$60000,2,0), "x")</f>
        <v>0</v>
      </c>
      <c r="C22" s="12">
        <f>'[34]1'!$C$58</f>
        <v>18289</v>
      </c>
      <c r="D22" s="13">
        <f>_xlfn.IFNA(VLOOKUP($A22,'[35]1'!$A$2:$B$28,2,0), "0")+_xlfn.IFNA(VLOOKUP($N22,'[35]1'!$A$2:$B$28,2,0), "x")</f>
        <v>796</v>
      </c>
      <c r="E22" s="14">
        <f t="shared" si="0"/>
        <v>-796</v>
      </c>
      <c r="F22" s="12">
        <f>C22-H22-'[34]1'!$C$56</f>
        <v>14840</v>
      </c>
      <c r="G22" s="22">
        <f>_xlfn.IFNA(VLOOKUP("ЕДДС",'[33]1'!$B$2:$D$60000,3,0), "x")</f>
        <v>0</v>
      </c>
      <c r="H22" s="12">
        <f>'[34]1'!$C$57</f>
        <v>475</v>
      </c>
      <c r="I22" s="16">
        <f>_xlfn.IFNA(VLOOKUP("ЕДДС",'[36]1'!$B$2:$E$60,2,0)/86400, "")</f>
        <v>2.6620370370370372E-4</v>
      </c>
      <c r="J22" s="16">
        <f>_xlfn.IFNA(VLOOKUP("ЕДДС",'[36]1'!$B$2:$E$60,3,0)/86400, "")</f>
        <v>0</v>
      </c>
      <c r="K22" s="16">
        <f>_xlfn.IFNA(VLOOKUP("ЕДДС",'[36]1'!$B$2:$E$60,4,0)/86400, "")</f>
        <v>0</v>
      </c>
      <c r="L22" s="16" t="str">
        <f>_xlfn.IFNA(VLOOKUP("ЕДДС",'[36]1'!$B$1:$E$60,1,0),"")</f>
        <v>ЕДДС</v>
      </c>
      <c r="M22" s="22">
        <f>_xlfn.IFNA(VLOOKUP("ЕДДС",'[33]1'!$B$2:$F$60000,4,0), "x")</f>
        <v>0</v>
      </c>
      <c r="N22" s="23" t="s">
        <v>31</v>
      </c>
    </row>
    <row r="23" spans="1:14" ht="15.75" x14ac:dyDescent="0.25">
      <c r="A23" s="10" t="s">
        <v>32</v>
      </c>
      <c r="B23" s="15">
        <f>_xlfn.IFNA(VLOOKUP($A23&amp;" ЕДДС",'[33]1'!$B$2:$F$60000,4,0), "x")</f>
        <v>0</v>
      </c>
      <c r="C23" s="12">
        <f>'[34]1'!$C$61</f>
        <v>1304</v>
      </c>
      <c r="D23" s="13">
        <f>_xlfn.IFNA(VLOOKUP($N23,'[35]1'!$A$2:$B$28,2,0), "x")</f>
        <v>268</v>
      </c>
      <c r="E23" s="24">
        <f t="shared" si="0"/>
        <v>-268</v>
      </c>
      <c r="F23" s="12">
        <f>C23-H23-'[34]1'!$C$59</f>
        <v>1086</v>
      </c>
      <c r="G23" s="15">
        <f>_xlfn.IFNA(VLOOKUP($A23&amp;" ЕДДС",'[33]1'!$B$2:$F$60000,5,0), "x")</f>
        <v>0</v>
      </c>
      <c r="H23" s="12">
        <f>'[34]1'!$C$60</f>
        <v>126</v>
      </c>
      <c r="I23" s="16">
        <f>_xlfn.IFNA(VLOOKUP($A23&amp;" ЕДДС",'[36]1'!$B$2:$E$60,2,0)/86400, "")</f>
        <v>6.9444444444444447E-4</v>
      </c>
      <c r="J23" s="16">
        <f>_xlfn.IFNA(VLOOKUP($A23&amp;" ЕДДС",'[36]1'!$B$2:$E$60,3,0)/86400, "")</f>
        <v>0</v>
      </c>
      <c r="K23" s="16">
        <f>_xlfn.IFNA(VLOOKUP($A23&amp;" ЕДДС",'[36]1'!$B$2:$E$60,4,0)/86400, "")</f>
        <v>0</v>
      </c>
      <c r="L23" s="16" t="str">
        <f>_xlfn.IFNA(VLOOKUP($A23&amp;" ЕДДС",'[36]1'!$B$1:$E$60,1,0),"")</f>
        <v>Смоленский район ЕДДС</v>
      </c>
      <c r="M23" s="15">
        <f>_xlfn.IFNA(VLOOKUP($A23&amp;" ЕДДС",'[33]1'!$B$2:$F$60000,4,0), "x")</f>
        <v>0</v>
      </c>
      <c r="N23" s="6" t="s">
        <v>33</v>
      </c>
    </row>
    <row r="24" spans="1:14" ht="15.75" x14ac:dyDescent="0.25">
      <c r="A24" s="10" t="s">
        <v>34</v>
      </c>
      <c r="B24" s="15">
        <f>_xlfn.IFNA(VLOOKUP($A24&amp;" ЕДДС",'[33]1'!$B$2:$F$60000,4,0), "x")</f>
        <v>0</v>
      </c>
      <c r="C24" s="12">
        <f>'[34]1'!$C$64</f>
        <v>121</v>
      </c>
      <c r="D24" s="13">
        <f>_xlfn.IFNA(VLOOKUP($A24,'[35]1'!$A$2:$B$28,2,0), "x")</f>
        <v>17</v>
      </c>
      <c r="E24" s="14">
        <f t="shared" si="0"/>
        <v>-17</v>
      </c>
      <c r="F24" s="12">
        <f>C24-H24-'[34]1'!$C$62</f>
        <v>96</v>
      </c>
      <c r="G24" s="15">
        <f>_xlfn.IFNA(VLOOKUP($A24&amp;" ЕДДС",'[33]1'!$B$2:$F$60000,5,0), "x")</f>
        <v>0</v>
      </c>
      <c r="H24" s="12">
        <f>'[34]1'!$C$63</f>
        <v>16</v>
      </c>
      <c r="I24" s="16">
        <f>_xlfn.IFNA(VLOOKUP($A24&amp;" ЕДДС",'[36]1'!$B$2:$E$60,2,0)/86400, "")</f>
        <v>1.9675925925925926E-4</v>
      </c>
      <c r="J24" s="16">
        <f>_xlfn.IFNA(VLOOKUP($A24&amp;" ЕДДС",'[36]1'!$B$2:$E$60,3,0)/86400, "")</f>
        <v>0</v>
      </c>
      <c r="K24" s="16">
        <f>_xlfn.IFNA(VLOOKUP($A24&amp;" ЕДДС",'[36]1'!$B$2:$E$60,4,0)/86400, "")</f>
        <v>0</v>
      </c>
      <c r="L24" s="16" t="str">
        <f>_xlfn.IFNA(VLOOKUP($A24&amp;" ЕДДС",'[36]1'!$B$1:$E$60,1,0),"")</f>
        <v>Сычевский ЕДДС</v>
      </c>
      <c r="M24" s="15">
        <f>_xlfn.IFNA(VLOOKUP($A24&amp;" ЕДДС",'[33]1'!$B$2:$F$60000,4,0), "x")</f>
        <v>0</v>
      </c>
      <c r="N24" s="6"/>
    </row>
    <row r="25" spans="1:14" ht="15.75" x14ac:dyDescent="0.25">
      <c r="A25" s="10" t="s">
        <v>35</v>
      </c>
      <c r="B25" s="15">
        <f>_xlfn.IFNA(VLOOKUP($A25&amp;" ЕДДС",'[33]1'!$B$2:$F$60000,4,0), "x")</f>
        <v>0</v>
      </c>
      <c r="C25" s="12">
        <f>'[34]1'!$C$67</f>
        <v>90</v>
      </c>
      <c r="D25" s="13">
        <f>_xlfn.IFNA(VLOOKUP($A25,'[35]1'!$A$2:$B$28,2,0), "x")</f>
        <v>15</v>
      </c>
      <c r="E25" s="14">
        <f t="shared" si="0"/>
        <v>-15</v>
      </c>
      <c r="F25" s="12">
        <f>C25-H25-'[34]1'!$C$65</f>
        <v>75</v>
      </c>
      <c r="G25" s="15">
        <f>_xlfn.IFNA(VLOOKUP($A25&amp;" ЕДДС",'[33]1'!$B$2:$F$60000,5,0), "x")</f>
        <v>0</v>
      </c>
      <c r="H25" s="12">
        <f>'[34]1'!$C$66</f>
        <v>13</v>
      </c>
      <c r="I25" s="16">
        <f>_xlfn.IFNA(VLOOKUP($A25&amp;" ЕДДС",'[36]1'!$B$2:$E$60,2,0)/86400, "")</f>
        <v>3.7037037037037035E-4</v>
      </c>
      <c r="J25" s="16">
        <f>_xlfn.IFNA(VLOOKUP($A25&amp;" ЕДДС",'[36]1'!$B$2:$E$60,3,0)/86400, "")</f>
        <v>0</v>
      </c>
      <c r="K25" s="16">
        <f>_xlfn.IFNA(VLOOKUP($A25&amp;" ЕДДС",'[36]1'!$B$2:$E$60,4,0)/86400, "")</f>
        <v>0</v>
      </c>
      <c r="L25" s="16" t="str">
        <f>_xlfn.IFNA(VLOOKUP($A25&amp;" ЕДДС",'[36]1'!$B$1:$E$60,1,0),"")</f>
        <v>Темкинский ЕДДС</v>
      </c>
      <c r="M25" s="15">
        <f>_xlfn.IFNA(VLOOKUP($A25&amp;" ЕДДС",'[33]1'!$B$2:$F$60000,4,0), "x")</f>
        <v>0</v>
      </c>
      <c r="N25" s="6"/>
    </row>
    <row r="26" spans="1:14" ht="15.75" x14ac:dyDescent="0.25">
      <c r="A26" s="10" t="s">
        <v>36</v>
      </c>
      <c r="B26" s="15">
        <f>_xlfn.IFNA(VLOOKUP($A26&amp;" ЕДДС",'[33]1'!$B$2:$F$60000,4,0), "x")</f>
        <v>0</v>
      </c>
      <c r="C26" s="12">
        <f>'[34]1'!$C$70</f>
        <v>162</v>
      </c>
      <c r="D26" s="13">
        <f>_xlfn.IFNA(VLOOKUP($A26,'[35]1'!$A$2:$B$28,2,0), "x")</f>
        <v>29</v>
      </c>
      <c r="E26" s="14">
        <f t="shared" si="0"/>
        <v>-29</v>
      </c>
      <c r="F26" s="12">
        <f>C26-H26-'[34]1'!$C$68</f>
        <v>127</v>
      </c>
      <c r="G26" s="15">
        <f>_xlfn.IFNA(VLOOKUP($A26&amp;" ЕДДС",'[33]1'!$B$2:$F$60000,5,0), "x")</f>
        <v>0</v>
      </c>
      <c r="H26" s="12">
        <f>'[34]1'!$C$69</f>
        <v>25</v>
      </c>
      <c r="I26" s="16">
        <f>_xlfn.IFNA(VLOOKUP($A26&amp;" ЕДДС",'[36]1'!$B$2:$E$60,2,0)/86400, "")</f>
        <v>4.2824074074074075E-4</v>
      </c>
      <c r="J26" s="16">
        <f>_xlfn.IFNA(VLOOKUP($A26&amp;" ЕДДС",'[36]1'!$B$2:$E$60,3,0)/86400, "")</f>
        <v>0</v>
      </c>
      <c r="K26" s="16">
        <f>_xlfn.IFNA(VLOOKUP($A26&amp;" ЕДДС",'[36]1'!$B$2:$E$60,4,0)/86400, "")</f>
        <v>0</v>
      </c>
      <c r="L26" s="16" t="str">
        <f>_xlfn.IFNA(VLOOKUP($A26&amp;" ЕДДС",'[36]1'!$B$1:$E$60,1,0),"")</f>
        <v>Угранский ЕДДС</v>
      </c>
      <c r="M26" s="15">
        <f>_xlfn.IFNA(VLOOKUP($A26&amp;" ЕДДС",'[33]1'!$B$2:$F$60000,4,0), "x")</f>
        <v>0</v>
      </c>
      <c r="N26" s="6"/>
    </row>
    <row r="27" spans="1:14" ht="15.75" x14ac:dyDescent="0.25">
      <c r="A27" s="10" t="s">
        <v>37</v>
      </c>
      <c r="B27" s="15">
        <f>_xlfn.IFNA(VLOOKUP($A27&amp;" ЕДДС",'[33]1'!$B$2:$F$60000,4,0), "x")</f>
        <v>0</v>
      </c>
      <c r="C27" s="12">
        <f>'[34]1'!$C$73</f>
        <v>180</v>
      </c>
      <c r="D27" s="13">
        <f>_xlfn.IFNA(VLOOKUP($N27,'[35]1'!$A$2:$B$28,2,0), "x")</f>
        <v>14</v>
      </c>
      <c r="E27" s="14">
        <f t="shared" si="0"/>
        <v>-14</v>
      </c>
      <c r="F27" s="12">
        <f>C27-H27-'[34]1'!$C$71</f>
        <v>148</v>
      </c>
      <c r="G27" s="15">
        <f>_xlfn.IFNA(VLOOKUP($A27&amp;" ЕДДС",'[33]1'!$B$2:$F$60000,5,0), "x")</f>
        <v>0</v>
      </c>
      <c r="H27" s="12">
        <f>'[34]1'!$C$72</f>
        <v>11</v>
      </c>
      <c r="I27" s="16">
        <f>_xlfn.IFNA(VLOOKUP($A27&amp;" ЕДДС",'[36]1'!$B$2:$E$60,2,0)/86400, "")</f>
        <v>7.291666666666667E-4</v>
      </c>
      <c r="J27" s="16">
        <f>_xlfn.IFNA(VLOOKUP($A27&amp;" ЕДДС",'[36]1'!$B$2:$E$60,3,0)/86400, "")</f>
        <v>0</v>
      </c>
      <c r="K27" s="16">
        <f>_xlfn.IFNA(VLOOKUP($A27&amp;" ЕДДС",'[36]1'!$B$2:$E$60,4,0)/86400, "")</f>
        <v>0</v>
      </c>
      <c r="L27" s="16" t="str">
        <f>_xlfn.IFNA(VLOOKUP($A27&amp;" ЕДДС",'[36]1'!$B$1:$E$60,1,0),"")</f>
        <v>Х.-Жирковский ЕДДС</v>
      </c>
      <c r="M27" s="15">
        <f>_xlfn.IFNA(VLOOKUP($A27&amp;" ЕДДС",'[33]1'!$B$2:$F$60000,4,0), "x")</f>
        <v>0</v>
      </c>
      <c r="N27" s="6" t="s">
        <v>38</v>
      </c>
    </row>
    <row r="28" spans="1:14" ht="15.75" x14ac:dyDescent="0.25">
      <c r="A28" s="10" t="s">
        <v>39</v>
      </c>
      <c r="B28" s="15">
        <f>_xlfn.IFNA(VLOOKUP($A28&amp;" ЕДДС",'[33]1'!$B$2:$F$60000,4,0), "x")</f>
        <v>0</v>
      </c>
      <c r="C28" s="12">
        <f>'[34]1'!$C$76</f>
        <v>122</v>
      </c>
      <c r="D28" s="13">
        <f>_xlfn.IFNA(VLOOKUP($A28,'[35]1'!$A$2:$B$28,2,0), "x")</f>
        <v>14</v>
      </c>
      <c r="E28" s="14">
        <f t="shared" si="0"/>
        <v>-14</v>
      </c>
      <c r="F28" s="12">
        <f>C28-H28-'[34]1'!$C$74</f>
        <v>98</v>
      </c>
      <c r="G28" s="15">
        <f>_xlfn.IFNA(VLOOKUP($A28&amp;" ЕДДС",'[33]1'!$B$2:$F$60000,5,0), "x")</f>
        <v>0</v>
      </c>
      <c r="H28" s="12">
        <f>'[34]1'!$C$75</f>
        <v>15</v>
      </c>
      <c r="I28" s="16">
        <f>_xlfn.IFNA(VLOOKUP($A28&amp;" ЕДДС",'[36]1'!$B$2:$E$60,2,0)/86400, "")</f>
        <v>4.7685185185185183E-3</v>
      </c>
      <c r="J28" s="16">
        <f>_xlfn.IFNA(VLOOKUP($A28&amp;" ЕДДС",'[36]1'!$B$2:$E$60,3,0)/86400, "")</f>
        <v>0</v>
      </c>
      <c r="K28" s="16">
        <f>_xlfn.IFNA(VLOOKUP($A28&amp;" ЕДДС",'[36]1'!$B$2:$E$60,4,0)/86400, "")</f>
        <v>0</v>
      </c>
      <c r="L28" s="16" t="str">
        <f>_xlfn.IFNA(VLOOKUP($A28&amp;" ЕДДС",'[36]1'!$B$1:$E$60,1,0),"")</f>
        <v>Хиславичский ЕДДС</v>
      </c>
      <c r="M28" s="15">
        <f>_xlfn.IFNA(VLOOKUP($A28&amp;" ЕДДС",'[33]1'!$B$2:$F$60000,4,0), "x")</f>
        <v>0</v>
      </c>
      <c r="N28" s="6"/>
    </row>
    <row r="29" spans="1:14" ht="15.75" x14ac:dyDescent="0.25">
      <c r="A29" s="10" t="s">
        <v>40</v>
      </c>
      <c r="B29" s="15">
        <f>_xlfn.IFNA(VLOOKUP($A29&amp;" ЕДДС",'[33]1'!$B$2:$F$60000,4,0), "x")</f>
        <v>0</v>
      </c>
      <c r="C29" s="12">
        <f>'[34]1'!$C$79</f>
        <v>136</v>
      </c>
      <c r="D29" s="13">
        <f>_xlfn.IFNA(VLOOKUP($A29,'[35]1'!$A$2:$B$28,2,0), "x")</f>
        <v>38</v>
      </c>
      <c r="E29" s="14">
        <f t="shared" si="0"/>
        <v>-38</v>
      </c>
      <c r="F29" s="12">
        <f>C29-H29-'[34]1'!$C$77</f>
        <v>112</v>
      </c>
      <c r="G29" s="15">
        <f>_xlfn.IFNA(VLOOKUP($A29&amp;" ЕДДС",'[33]1'!$B$2:$F$60000,5,0), "x")</f>
        <v>0</v>
      </c>
      <c r="H29" s="12">
        <f>'[34]1'!$C$78</f>
        <v>20</v>
      </c>
      <c r="I29" s="16">
        <f>_xlfn.IFNA(VLOOKUP($A29&amp;" ЕДДС",'[36]1'!$B$2:$E$60,2,0)/86400, "")</f>
        <v>1.6087962962962963E-3</v>
      </c>
      <c r="J29" s="16">
        <f>_xlfn.IFNA(VLOOKUP($A29&amp;" ЕДДС",'[36]1'!$B$2:$E$60,3,0)/86400, "")</f>
        <v>0</v>
      </c>
      <c r="K29" s="16">
        <f>_xlfn.IFNA(VLOOKUP($A29&amp;" ЕДДС",'[36]1'!$B$2:$E$60,4,0)/86400, "")</f>
        <v>0</v>
      </c>
      <c r="L29" s="16" t="str">
        <f>_xlfn.IFNA(VLOOKUP($A29&amp;" ЕДДС",'[36]1'!$B$1:$E$60,1,0),"")</f>
        <v>Шумячский ЕДДС</v>
      </c>
      <c r="M29" s="15">
        <f>_xlfn.IFNA(VLOOKUP($A29&amp;" ЕДДС",'[33]1'!$B$2:$F$60000,4,0), "x")</f>
        <v>0</v>
      </c>
      <c r="N29" s="6"/>
    </row>
    <row r="30" spans="1:14" ht="15.75" x14ac:dyDescent="0.25">
      <c r="A30" s="10" t="s">
        <v>41</v>
      </c>
      <c r="B30" s="15">
        <f>_xlfn.IFNA(VLOOKUP($A30&amp;" ЕДДС",'[33]1'!$B$2:$F$60000,4,0), "x")</f>
        <v>0</v>
      </c>
      <c r="C30" s="12">
        <f>'[34]1'!$C$82</f>
        <v>848</v>
      </c>
      <c r="D30" s="13">
        <f>_xlfn.IFNA(VLOOKUP($A30,'[35]1'!$A$2:$B$30,2,0), "x")</f>
        <v>151</v>
      </c>
      <c r="E30" s="14">
        <f t="shared" si="0"/>
        <v>-151</v>
      </c>
      <c r="F30" s="12">
        <f>C30-H30-'[34]1'!$C$80</f>
        <v>719</v>
      </c>
      <c r="G30" s="15">
        <f>_xlfn.IFNA(VLOOKUP($A30&amp;" ЕДДС",'[33]1'!$B$2:$F$60000,5,0), "x")</f>
        <v>0</v>
      </c>
      <c r="H30" s="12">
        <f>'[34]1'!$C$81</f>
        <v>81</v>
      </c>
      <c r="I30" s="16">
        <f>_xlfn.IFNA(VLOOKUP($A30&amp;" ЕДДС",'[36]1'!$B$2:$E$60,2,0)/86400, "")</f>
        <v>8.7962962962962962E-4</v>
      </c>
      <c r="J30" s="16">
        <f>_xlfn.IFNA(VLOOKUP($A30&amp;" ЕДДС",'[36]1'!$B$2:$E$60,3,0)/86400, "")</f>
        <v>0</v>
      </c>
      <c r="K30" s="16">
        <f>_xlfn.IFNA(VLOOKUP($A30&amp;" ЕДДС",'[36]1'!$B$2:$E$60,4,0)/86400, "")</f>
        <v>0</v>
      </c>
      <c r="L30" s="16" t="str">
        <f>_xlfn.IFNA(VLOOKUP($A30&amp;" ЕДДС",'[36]1'!$B$1:$E$60,1,0),"")</f>
        <v>Ярцевский ЕДДС</v>
      </c>
      <c r="M30" s="15">
        <f>_xlfn.IFNA(VLOOKUP($A30&amp;" ЕДДС",'[33]1'!$B$2:$F$60000,4,0), "x")</f>
        <v>0</v>
      </c>
      <c r="N30" s="20" t="s">
        <v>41</v>
      </c>
    </row>
    <row r="31" spans="1:14" x14ac:dyDescent="0.2">
      <c r="B31" s="25">
        <f t="shared" ref="B31:H31" si="1">SUM(B4:B30)</f>
        <v>0</v>
      </c>
      <c r="C31" s="25">
        <f t="shared" si="1"/>
        <v>28308</v>
      </c>
      <c r="D31" s="25">
        <f t="shared" si="1"/>
        <v>2710</v>
      </c>
      <c r="E31" s="25">
        <f t="shared" si="1"/>
        <v>-2710</v>
      </c>
      <c r="F31" s="25">
        <f t="shared" si="1"/>
        <v>22922</v>
      </c>
      <c r="G31" s="25">
        <f t="shared" si="1"/>
        <v>0</v>
      </c>
      <c r="H31" s="25">
        <f t="shared" si="1"/>
        <v>1682</v>
      </c>
    </row>
  </sheetData>
  <mergeCells count="5">
    <mergeCell ref="A2:A3"/>
    <mergeCell ref="B2:C2"/>
    <mergeCell ref="D2:D3"/>
    <mergeCell ref="E2:F2"/>
    <mergeCell ref="G2:K2"/>
  </mergeCells>
  <conditionalFormatting sqref="I4:L30">
    <cfRule type="cellIs" dxfId="31" priority="2" operator="equal">
      <formula>0</formula>
    </cfRule>
    <cfRule type="cellIs" dxfId="30" priority="3" operator="greater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Захаренков Николай Николаевич</dc:creator>
  <dc:description/>
  <cp:lastModifiedBy>Захаренков Николай Николаевич</cp:lastModifiedBy>
  <cp:revision>361</cp:revision>
  <cp:lastPrinted>2022-07-12T11:22:37Z</cp:lastPrinted>
  <dcterms:created xsi:type="dcterms:W3CDTF">2022-03-30T08:54:38Z</dcterms:created>
  <dcterms:modified xsi:type="dcterms:W3CDTF">2026-02-06T09:30:36Z</dcterms:modified>
  <dc:language>ru-RU</dc:language>
</cp:coreProperties>
</file>